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203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ДС!$A$10:$EQ$262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ДС!$A:$H,ДС!$5:$9</definedName>
    <definedName name="новый">'[2]1D_Gorin'!#REF!</definedName>
    <definedName name="_xlnm.Print_Area" localSheetId="0">ДС!$A$2:$EQ$262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P261" i="1" l="1"/>
  <c r="EK261" i="1"/>
  <c r="AY261" i="1"/>
  <c r="EP260" i="1"/>
  <c r="EK260" i="1"/>
  <c r="AY260" i="1"/>
  <c r="EP259" i="1"/>
  <c r="EK259" i="1"/>
  <c r="AY259" i="1"/>
  <c r="EP258" i="1"/>
  <c r="EK258" i="1"/>
  <c r="AY258" i="1"/>
  <c r="EP257" i="1"/>
  <c r="EK257" i="1"/>
  <c r="EI257" i="1"/>
  <c r="EG257" i="1"/>
  <c r="EE257" i="1"/>
  <c r="EC257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A257" i="1"/>
  <c r="Y257" i="1"/>
  <c r="W257" i="1"/>
  <c r="U257" i="1"/>
  <c r="S257" i="1"/>
  <c r="Q257" i="1"/>
  <c r="O257" i="1"/>
  <c r="EP256" i="1"/>
  <c r="EK256" i="1"/>
  <c r="EI256" i="1"/>
  <c r="EG256" i="1"/>
  <c r="EE256" i="1"/>
  <c r="EC256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A256" i="1"/>
  <c r="Y256" i="1"/>
  <c r="W256" i="1"/>
  <c r="U256" i="1"/>
  <c r="S256" i="1"/>
  <c r="Q256" i="1"/>
  <c r="O256" i="1"/>
  <c r="EP255" i="1"/>
  <c r="EK255" i="1"/>
  <c r="EI255" i="1"/>
  <c r="EG255" i="1"/>
  <c r="EE255" i="1"/>
  <c r="EC255" i="1"/>
  <c r="EA255" i="1"/>
  <c r="DY255" i="1"/>
  <c r="DW255" i="1"/>
  <c r="DU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A255" i="1"/>
  <c r="Y255" i="1"/>
  <c r="W255" i="1"/>
  <c r="U255" i="1"/>
  <c r="S255" i="1"/>
  <c r="Q255" i="1"/>
  <c r="O255" i="1"/>
  <c r="EP254" i="1"/>
  <c r="EK254" i="1"/>
  <c r="EI254" i="1"/>
  <c r="EG254" i="1"/>
  <c r="EE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A254" i="1"/>
  <c r="Y254" i="1"/>
  <c r="W254" i="1"/>
  <c r="U254" i="1"/>
  <c r="S254" i="1"/>
  <c r="Q254" i="1"/>
  <c r="O254" i="1"/>
  <c r="EP253" i="1"/>
  <c r="EK253" i="1"/>
  <c r="EI253" i="1"/>
  <c r="EG253" i="1"/>
  <c r="EE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A253" i="1"/>
  <c r="Y253" i="1"/>
  <c r="W253" i="1"/>
  <c r="U253" i="1"/>
  <c r="S253" i="1"/>
  <c r="Q253" i="1"/>
  <c r="O253" i="1"/>
  <c r="EP252" i="1"/>
  <c r="EK252" i="1"/>
  <c r="EI252" i="1"/>
  <c r="EG252" i="1"/>
  <c r="EE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A252" i="1"/>
  <c r="Y252" i="1"/>
  <c r="W252" i="1"/>
  <c r="U252" i="1"/>
  <c r="S252" i="1"/>
  <c r="Q252" i="1"/>
  <c r="O252" i="1"/>
  <c r="EP251" i="1"/>
  <c r="EK251" i="1"/>
  <c r="DQ251" i="1"/>
  <c r="DM251" i="1"/>
  <c r="EP250" i="1"/>
  <c r="EK250" i="1"/>
  <c r="DQ250" i="1"/>
  <c r="DM250" i="1"/>
  <c r="EP249" i="1"/>
  <c r="EK249" i="1"/>
  <c r="EI249" i="1"/>
  <c r="EG249" i="1"/>
  <c r="EE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A249" i="1"/>
  <c r="Y249" i="1"/>
  <c r="W249" i="1"/>
  <c r="U249" i="1"/>
  <c r="S249" i="1"/>
  <c r="Q249" i="1"/>
  <c r="O249" i="1"/>
  <c r="EP248" i="1"/>
  <c r="EK248" i="1"/>
  <c r="EI248" i="1"/>
  <c r="EG248" i="1"/>
  <c r="EE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A248" i="1"/>
  <c r="Y248" i="1"/>
  <c r="W248" i="1"/>
  <c r="U248" i="1"/>
  <c r="S248" i="1"/>
  <c r="Q248" i="1"/>
  <c r="O248" i="1"/>
  <c r="EP247" i="1"/>
  <c r="EK247" i="1"/>
  <c r="EI247" i="1"/>
  <c r="EG247" i="1"/>
  <c r="EE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A247" i="1"/>
  <c r="Y247" i="1"/>
  <c r="W247" i="1"/>
  <c r="U247" i="1"/>
  <c r="S247" i="1"/>
  <c r="Q247" i="1"/>
  <c r="O247" i="1"/>
  <c r="EP246" i="1"/>
  <c r="EK246" i="1"/>
  <c r="EI246" i="1"/>
  <c r="EG246" i="1"/>
  <c r="EE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A246" i="1"/>
  <c r="Y246" i="1"/>
  <c r="W246" i="1"/>
  <c r="U246" i="1"/>
  <c r="S246" i="1"/>
  <c r="Q246" i="1"/>
  <c r="O246" i="1"/>
  <c r="EM245" i="1"/>
  <c r="EL245" i="1"/>
  <c r="EJ245" i="1"/>
  <c r="EH245" i="1"/>
  <c r="EF245" i="1"/>
  <c r="ED245" i="1"/>
  <c r="EB245" i="1"/>
  <c r="DZ245" i="1"/>
  <c r="DX245" i="1"/>
  <c r="DV245" i="1"/>
  <c r="DT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C245" i="1"/>
  <c r="AB245" i="1"/>
  <c r="Z245" i="1"/>
  <c r="X245" i="1"/>
  <c r="V245" i="1"/>
  <c r="T245" i="1"/>
  <c r="R245" i="1"/>
  <c r="P245" i="1"/>
  <c r="N245" i="1"/>
  <c r="DY244" i="1"/>
  <c r="DC244" i="1"/>
  <c r="AY244" i="1"/>
  <c r="AP244" i="1"/>
  <c r="AQ244" i="1" s="1"/>
  <c r="W244" i="1"/>
  <c r="O244" i="1"/>
  <c r="EP243" i="1"/>
  <c r="DY243" i="1"/>
  <c r="DC243" i="1"/>
  <c r="AY243" i="1"/>
  <c r="AQ243" i="1"/>
  <c r="W243" i="1"/>
  <c r="O243" i="1"/>
  <c r="EP242" i="1"/>
  <c r="DY242" i="1"/>
  <c r="DC242" i="1"/>
  <c r="AY242" i="1"/>
  <c r="AQ242" i="1"/>
  <c r="W242" i="1"/>
  <c r="O242" i="1"/>
  <c r="EP241" i="1"/>
  <c r="AQ241" i="1"/>
  <c r="EQ241" i="1" s="1"/>
  <c r="EP240" i="1"/>
  <c r="AQ240" i="1"/>
  <c r="EQ240" i="1" s="1"/>
  <c r="EP239" i="1"/>
  <c r="AQ239" i="1"/>
  <c r="EQ239" i="1" s="1"/>
  <c r="EP238" i="1"/>
  <c r="AQ238" i="1"/>
  <c r="EQ238" i="1" s="1"/>
  <c r="EP237" i="1"/>
  <c r="DY237" i="1"/>
  <c r="DC237" i="1"/>
  <c r="AY237" i="1"/>
  <c r="AQ237" i="1"/>
  <c r="W237" i="1"/>
  <c r="O237" i="1"/>
  <c r="B237" i="1"/>
  <c r="EP236" i="1"/>
  <c r="EM236" i="1"/>
  <c r="EM230" i="1" s="1"/>
  <c r="DW236" i="1"/>
  <c r="DM236" i="1"/>
  <c r="DK236" i="1"/>
  <c r="DG236" i="1"/>
  <c r="DC236" i="1"/>
  <c r="CY236" i="1"/>
  <c r="CS236" i="1"/>
  <c r="CO236" i="1"/>
  <c r="CI236" i="1"/>
  <c r="CG236" i="1"/>
  <c r="CA236" i="1"/>
  <c r="BI236" i="1"/>
  <c r="BG236" i="1"/>
  <c r="BE236" i="1"/>
  <c r="AY236" i="1"/>
  <c r="AO236" i="1"/>
  <c r="AG236" i="1"/>
  <c r="AE236" i="1"/>
  <c r="AA236" i="1"/>
  <c r="S236" i="1"/>
  <c r="Q236" i="1"/>
  <c r="O236" i="1"/>
  <c r="EP235" i="1"/>
  <c r="EK235" i="1"/>
  <c r="EI235" i="1"/>
  <c r="EG235" i="1"/>
  <c r="EE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A235" i="1"/>
  <c r="Y235" i="1"/>
  <c r="W235" i="1"/>
  <c r="U235" i="1"/>
  <c r="S235" i="1"/>
  <c r="Q235" i="1"/>
  <c r="O235" i="1"/>
  <c r="EP234" i="1"/>
  <c r="EK234" i="1"/>
  <c r="EI234" i="1"/>
  <c r="EG234" i="1"/>
  <c r="EE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A234" i="1"/>
  <c r="Y234" i="1"/>
  <c r="W234" i="1"/>
  <c r="U234" i="1"/>
  <c r="S234" i="1"/>
  <c r="Q234" i="1"/>
  <c r="O234" i="1"/>
  <c r="EP233" i="1"/>
  <c r="O233" i="1"/>
  <c r="EQ233" i="1" s="1"/>
  <c r="EP232" i="1"/>
  <c r="EK232" i="1"/>
  <c r="EI232" i="1"/>
  <c r="EG232" i="1"/>
  <c r="EE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A232" i="1"/>
  <c r="Y232" i="1"/>
  <c r="W232" i="1"/>
  <c r="U232" i="1"/>
  <c r="S232" i="1"/>
  <c r="Q232" i="1"/>
  <c r="O232" i="1"/>
  <c r="EP231" i="1"/>
  <c r="EK231" i="1"/>
  <c r="EI231" i="1"/>
  <c r="EG231" i="1"/>
  <c r="EE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A231" i="1"/>
  <c r="Y231" i="1"/>
  <c r="W231" i="1"/>
  <c r="U231" i="1"/>
  <c r="S231" i="1"/>
  <c r="Q231" i="1"/>
  <c r="O231" i="1"/>
  <c r="EL230" i="1"/>
  <c r="EJ230" i="1"/>
  <c r="EH230" i="1"/>
  <c r="EF230" i="1"/>
  <c r="ED230" i="1"/>
  <c r="EB230" i="1"/>
  <c r="DZ230" i="1"/>
  <c r="DX230" i="1"/>
  <c r="DV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C230" i="1"/>
  <c r="AB230" i="1"/>
  <c r="Z230" i="1"/>
  <c r="X230" i="1"/>
  <c r="V230" i="1"/>
  <c r="T230" i="1"/>
  <c r="R230" i="1"/>
  <c r="P230" i="1"/>
  <c r="N230" i="1"/>
  <c r="EP229" i="1"/>
  <c r="EK229" i="1"/>
  <c r="EI229" i="1"/>
  <c r="EG229" i="1"/>
  <c r="EE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A229" i="1"/>
  <c r="Y229" i="1"/>
  <c r="W229" i="1"/>
  <c r="U229" i="1"/>
  <c r="S229" i="1"/>
  <c r="Q229" i="1"/>
  <c r="O229" i="1"/>
  <c r="EP228" i="1"/>
  <c r="EK228" i="1"/>
  <c r="EI228" i="1"/>
  <c r="EG228" i="1"/>
  <c r="EE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A228" i="1"/>
  <c r="Y228" i="1"/>
  <c r="W228" i="1"/>
  <c r="U228" i="1"/>
  <c r="S228" i="1"/>
  <c r="Q228" i="1"/>
  <c r="O228" i="1"/>
  <c r="EK227" i="1"/>
  <c r="EI227" i="1"/>
  <c r="EG227" i="1"/>
  <c r="EE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P227" i="1"/>
  <c r="AQ227" i="1" s="1"/>
  <c r="AO227" i="1"/>
  <c r="AM227" i="1"/>
  <c r="AK227" i="1"/>
  <c r="AI227" i="1"/>
  <c r="AG227" i="1"/>
  <c r="AE227" i="1"/>
  <c r="AA227" i="1"/>
  <c r="Y227" i="1"/>
  <c r="W227" i="1"/>
  <c r="U227" i="1"/>
  <c r="S227" i="1"/>
  <c r="Q227" i="1"/>
  <c r="O227" i="1"/>
  <c r="EK226" i="1"/>
  <c r="EI226" i="1"/>
  <c r="EG226" i="1"/>
  <c r="EE226" i="1"/>
  <c r="EC226" i="1"/>
  <c r="EA226" i="1"/>
  <c r="DY226" i="1"/>
  <c r="DW226" i="1"/>
  <c r="DU226" i="1"/>
  <c r="DS226" i="1"/>
  <c r="DP226" i="1"/>
  <c r="DQ226" i="1" s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J226" i="1"/>
  <c r="AK226" i="1" s="1"/>
  <c r="AI226" i="1"/>
  <c r="AG226" i="1"/>
  <c r="AE226" i="1"/>
  <c r="AA226" i="1"/>
  <c r="Y226" i="1"/>
  <c r="W226" i="1"/>
  <c r="U226" i="1"/>
  <c r="S226" i="1"/>
  <c r="Q226" i="1"/>
  <c r="O226" i="1"/>
  <c r="EM225" i="1"/>
  <c r="EL225" i="1"/>
  <c r="EJ225" i="1"/>
  <c r="EH225" i="1"/>
  <c r="EF225" i="1"/>
  <c r="ED225" i="1"/>
  <c r="EB225" i="1"/>
  <c r="DZ225" i="1"/>
  <c r="DX225" i="1"/>
  <c r="DV225" i="1"/>
  <c r="DT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H225" i="1"/>
  <c r="AF225" i="1"/>
  <c r="AD225" i="1"/>
  <c r="AC225" i="1"/>
  <c r="AB225" i="1"/>
  <c r="Z225" i="1"/>
  <c r="X225" i="1"/>
  <c r="V225" i="1"/>
  <c r="T225" i="1"/>
  <c r="R225" i="1"/>
  <c r="P225" i="1"/>
  <c r="N225" i="1"/>
  <c r="EP224" i="1"/>
  <c r="EK224" i="1"/>
  <c r="EI224" i="1"/>
  <c r="EG224" i="1"/>
  <c r="EE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A224" i="1"/>
  <c r="Y224" i="1"/>
  <c r="W224" i="1"/>
  <c r="U224" i="1"/>
  <c r="S224" i="1"/>
  <c r="Q224" i="1"/>
  <c r="O224" i="1"/>
  <c r="EP223" i="1"/>
  <c r="EK223" i="1"/>
  <c r="EI223" i="1"/>
  <c r="EG223" i="1"/>
  <c r="EE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A223" i="1"/>
  <c r="Y223" i="1"/>
  <c r="W223" i="1"/>
  <c r="U223" i="1"/>
  <c r="S223" i="1"/>
  <c r="Q223" i="1"/>
  <c r="O223" i="1"/>
  <c r="EP222" i="1"/>
  <c r="EK222" i="1"/>
  <c r="EI222" i="1"/>
  <c r="EG222" i="1"/>
  <c r="EE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A222" i="1"/>
  <c r="Y222" i="1"/>
  <c r="W222" i="1"/>
  <c r="U222" i="1"/>
  <c r="S222" i="1"/>
  <c r="Q222" i="1"/>
  <c r="O222" i="1"/>
  <c r="EM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C221" i="1"/>
  <c r="AB221" i="1"/>
  <c r="Z221" i="1"/>
  <c r="X221" i="1"/>
  <c r="V221" i="1"/>
  <c r="T221" i="1"/>
  <c r="R221" i="1"/>
  <c r="P221" i="1"/>
  <c r="N221" i="1"/>
  <c r="EP220" i="1"/>
  <c r="EP219" i="1" s="1"/>
  <c r="EK220" i="1"/>
  <c r="EK219" i="1" s="1"/>
  <c r="EI220" i="1"/>
  <c r="EI219" i="1" s="1"/>
  <c r="EG220" i="1"/>
  <c r="EG219" i="1" s="1"/>
  <c r="EE220" i="1"/>
  <c r="EE219" i="1" s="1"/>
  <c r="EC220" i="1"/>
  <c r="EC219" i="1" s="1"/>
  <c r="EA220" i="1"/>
  <c r="EA219" i="1" s="1"/>
  <c r="DY220" i="1"/>
  <c r="DY219" i="1" s="1"/>
  <c r="DW220" i="1"/>
  <c r="DW219" i="1" s="1"/>
  <c r="DU220" i="1"/>
  <c r="DU219" i="1" s="1"/>
  <c r="DS220" i="1"/>
  <c r="DS219" i="1" s="1"/>
  <c r="DQ220" i="1"/>
  <c r="DQ219" i="1" s="1"/>
  <c r="DO220" i="1"/>
  <c r="DO219" i="1" s="1"/>
  <c r="DM220" i="1"/>
  <c r="DM219" i="1" s="1"/>
  <c r="DK220" i="1"/>
  <c r="DK219" i="1" s="1"/>
  <c r="DI220" i="1"/>
  <c r="DI219" i="1" s="1"/>
  <c r="DG220" i="1"/>
  <c r="DG219" i="1" s="1"/>
  <c r="DE220" i="1"/>
  <c r="DE219" i="1" s="1"/>
  <c r="DC220" i="1"/>
  <c r="DC219" i="1" s="1"/>
  <c r="DA220" i="1"/>
  <c r="DA219" i="1" s="1"/>
  <c r="CY220" i="1"/>
  <c r="CY219" i="1" s="1"/>
  <c r="CW220" i="1"/>
  <c r="CW219" i="1" s="1"/>
  <c r="CU220" i="1"/>
  <c r="CU219" i="1" s="1"/>
  <c r="CS220" i="1"/>
  <c r="CS219" i="1" s="1"/>
  <c r="CQ220" i="1"/>
  <c r="CQ219" i="1" s="1"/>
  <c r="CO220" i="1"/>
  <c r="CO219" i="1" s="1"/>
  <c r="CM220" i="1"/>
  <c r="CM219" i="1" s="1"/>
  <c r="CK220" i="1"/>
  <c r="CK219" i="1" s="1"/>
  <c r="CI220" i="1"/>
  <c r="CI219" i="1" s="1"/>
  <c r="CG220" i="1"/>
  <c r="CG219" i="1" s="1"/>
  <c r="CE220" i="1"/>
  <c r="CE219" i="1" s="1"/>
  <c r="CC220" i="1"/>
  <c r="CC219" i="1" s="1"/>
  <c r="CA220" i="1"/>
  <c r="CA219" i="1" s="1"/>
  <c r="BY220" i="1"/>
  <c r="BY219" i="1" s="1"/>
  <c r="BW220" i="1"/>
  <c r="BW219" i="1" s="1"/>
  <c r="BU220" i="1"/>
  <c r="BU219" i="1" s="1"/>
  <c r="BS220" i="1"/>
  <c r="BS219" i="1" s="1"/>
  <c r="BQ220" i="1"/>
  <c r="BQ219" i="1" s="1"/>
  <c r="BO220" i="1"/>
  <c r="BO219" i="1" s="1"/>
  <c r="BM220" i="1"/>
  <c r="BM219" i="1" s="1"/>
  <c r="BK220" i="1"/>
  <c r="BK219" i="1" s="1"/>
  <c r="BI220" i="1"/>
  <c r="BI219" i="1" s="1"/>
  <c r="BG220" i="1"/>
  <c r="BG219" i="1" s="1"/>
  <c r="BE220" i="1"/>
  <c r="BE219" i="1" s="1"/>
  <c r="BC220" i="1"/>
  <c r="BC219" i="1" s="1"/>
  <c r="BA220" i="1"/>
  <c r="BA219" i="1" s="1"/>
  <c r="AY220" i="1"/>
  <c r="AY219" i="1" s="1"/>
  <c r="AW220" i="1"/>
  <c r="AW219" i="1" s="1"/>
  <c r="AU220" i="1"/>
  <c r="AU219" i="1" s="1"/>
  <c r="AS220" i="1"/>
  <c r="AS219" i="1" s="1"/>
  <c r="AQ220" i="1"/>
  <c r="AQ219" i="1" s="1"/>
  <c r="AO220" i="1"/>
  <c r="AO219" i="1" s="1"/>
  <c r="AM220" i="1"/>
  <c r="AM219" i="1" s="1"/>
  <c r="AK220" i="1"/>
  <c r="AK219" i="1" s="1"/>
  <c r="AI220" i="1"/>
  <c r="AI219" i="1" s="1"/>
  <c r="AG220" i="1"/>
  <c r="AG219" i="1" s="1"/>
  <c r="AE220" i="1"/>
  <c r="AE219" i="1" s="1"/>
  <c r="AA220" i="1"/>
  <c r="AA219" i="1" s="1"/>
  <c r="Y220" i="1"/>
  <c r="Y219" i="1" s="1"/>
  <c r="W220" i="1"/>
  <c r="W219" i="1" s="1"/>
  <c r="U220" i="1"/>
  <c r="U219" i="1" s="1"/>
  <c r="S220" i="1"/>
  <c r="S219" i="1" s="1"/>
  <c r="Q220" i="1"/>
  <c r="Q219" i="1" s="1"/>
  <c r="O220" i="1"/>
  <c r="O219" i="1" s="1"/>
  <c r="EM219" i="1"/>
  <c r="EL219" i="1"/>
  <c r="EJ219" i="1"/>
  <c r="EH219" i="1"/>
  <c r="EF219" i="1"/>
  <c r="ED219" i="1"/>
  <c r="EB219" i="1"/>
  <c r="DZ219" i="1"/>
  <c r="DX219" i="1"/>
  <c r="DV219" i="1"/>
  <c r="DT219" i="1"/>
  <c r="DR219" i="1"/>
  <c r="DP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C219" i="1"/>
  <c r="AB219" i="1"/>
  <c r="Z219" i="1"/>
  <c r="X219" i="1"/>
  <c r="V219" i="1"/>
  <c r="T219" i="1"/>
  <c r="R219" i="1"/>
  <c r="P219" i="1"/>
  <c r="N219" i="1"/>
  <c r="EP218" i="1"/>
  <c r="EK218" i="1"/>
  <c r="EI218" i="1"/>
  <c r="EG218" i="1"/>
  <c r="EE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A218" i="1"/>
  <c r="Y218" i="1"/>
  <c r="W218" i="1"/>
  <c r="U218" i="1"/>
  <c r="S218" i="1"/>
  <c r="Q218" i="1"/>
  <c r="O218" i="1"/>
  <c r="EP217" i="1"/>
  <c r="EK217" i="1"/>
  <c r="EI217" i="1"/>
  <c r="EG217" i="1"/>
  <c r="EE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A217" i="1"/>
  <c r="Y217" i="1"/>
  <c r="W217" i="1"/>
  <c r="U217" i="1"/>
  <c r="S217" i="1"/>
  <c r="Q217" i="1"/>
  <c r="O217" i="1"/>
  <c r="EP216" i="1"/>
  <c r="EK216" i="1"/>
  <c r="EI216" i="1"/>
  <c r="EG216" i="1"/>
  <c r="EE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A216" i="1"/>
  <c r="Y216" i="1"/>
  <c r="W216" i="1"/>
  <c r="U216" i="1"/>
  <c r="S216" i="1"/>
  <c r="Q216" i="1"/>
  <c r="O216" i="1"/>
  <c r="EP215" i="1"/>
  <c r="EK215" i="1"/>
  <c r="EI215" i="1"/>
  <c r="EG215" i="1"/>
  <c r="EE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A215" i="1"/>
  <c r="Y215" i="1"/>
  <c r="W215" i="1"/>
  <c r="U215" i="1"/>
  <c r="S215" i="1"/>
  <c r="Q215" i="1"/>
  <c r="O215" i="1"/>
  <c r="EP214" i="1"/>
  <c r="EK214" i="1"/>
  <c r="EI214" i="1"/>
  <c r="EG214" i="1"/>
  <c r="EE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A214" i="1"/>
  <c r="Y214" i="1"/>
  <c r="W214" i="1"/>
  <c r="U214" i="1"/>
  <c r="S214" i="1"/>
  <c r="Q214" i="1"/>
  <c r="O214" i="1"/>
  <c r="EP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S213" i="1"/>
  <c r="Q213" i="1"/>
  <c r="O213" i="1"/>
  <c r="EP212" i="1"/>
  <c r="EM212" i="1"/>
  <c r="EM210" i="1" s="1"/>
  <c r="EK212" i="1"/>
  <c r="EI212" i="1"/>
  <c r="EG212" i="1"/>
  <c r="EE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A212" i="1"/>
  <c r="Y212" i="1"/>
  <c r="W212" i="1"/>
  <c r="U212" i="1"/>
  <c r="S212" i="1"/>
  <c r="Q212" i="1"/>
  <c r="O212" i="1"/>
  <c r="EP211" i="1"/>
  <c r="EK211" i="1"/>
  <c r="EI211" i="1"/>
  <c r="EG211" i="1"/>
  <c r="EE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A211" i="1"/>
  <c r="Y211" i="1"/>
  <c r="W211" i="1"/>
  <c r="U211" i="1"/>
  <c r="S211" i="1"/>
  <c r="Q211" i="1"/>
  <c r="O211" i="1"/>
  <c r="EL210" i="1"/>
  <c r="EJ210" i="1"/>
  <c r="EH210" i="1"/>
  <c r="EF210" i="1"/>
  <c r="ED210" i="1"/>
  <c r="EB210" i="1"/>
  <c r="DZ210" i="1"/>
  <c r="DX210" i="1"/>
  <c r="DV210" i="1"/>
  <c r="DT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C210" i="1"/>
  <c r="AB210" i="1"/>
  <c r="Z210" i="1"/>
  <c r="X210" i="1"/>
  <c r="V210" i="1"/>
  <c r="T210" i="1"/>
  <c r="R210" i="1"/>
  <c r="P210" i="1"/>
  <c r="N210" i="1"/>
  <c r="EP209" i="1"/>
  <c r="EK209" i="1"/>
  <c r="EI209" i="1"/>
  <c r="EG209" i="1"/>
  <c r="EE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A209" i="1"/>
  <c r="Y209" i="1"/>
  <c r="W209" i="1"/>
  <c r="U209" i="1"/>
  <c r="S209" i="1"/>
  <c r="Q209" i="1"/>
  <c r="O209" i="1"/>
  <c r="EP208" i="1"/>
  <c r="EK208" i="1"/>
  <c r="EI208" i="1"/>
  <c r="EG208" i="1"/>
  <c r="EE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A208" i="1"/>
  <c r="Y208" i="1"/>
  <c r="W208" i="1"/>
  <c r="U208" i="1"/>
  <c r="S208" i="1"/>
  <c r="Q208" i="1"/>
  <c r="O208" i="1"/>
  <c r="EP207" i="1"/>
  <c r="EK207" i="1"/>
  <c r="EI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A207" i="1"/>
  <c r="Y207" i="1"/>
  <c r="W207" i="1"/>
  <c r="U207" i="1"/>
  <c r="S207" i="1"/>
  <c r="Q207" i="1"/>
  <c r="O207" i="1"/>
  <c r="EP206" i="1"/>
  <c r="EK206" i="1"/>
  <c r="EI206" i="1"/>
  <c r="EG206" i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A206" i="1"/>
  <c r="Y206" i="1"/>
  <c r="W206" i="1"/>
  <c r="U206" i="1"/>
  <c r="S206" i="1"/>
  <c r="Q206" i="1"/>
  <c r="O206" i="1"/>
  <c r="EP205" i="1"/>
  <c r="EK205" i="1"/>
  <c r="EI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A205" i="1"/>
  <c r="Y205" i="1"/>
  <c r="W205" i="1"/>
  <c r="U205" i="1"/>
  <c r="S205" i="1"/>
  <c r="Q205" i="1"/>
  <c r="O205" i="1"/>
  <c r="EP204" i="1"/>
  <c r="EK204" i="1"/>
  <c r="EI204" i="1"/>
  <c r="EG204" i="1"/>
  <c r="EE204" i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A204" i="1"/>
  <c r="Y204" i="1"/>
  <c r="W204" i="1"/>
  <c r="U204" i="1"/>
  <c r="S204" i="1"/>
  <c r="Q204" i="1"/>
  <c r="O204" i="1"/>
  <c r="EM203" i="1"/>
  <c r="EL203" i="1"/>
  <c r="EJ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C203" i="1"/>
  <c r="AB203" i="1"/>
  <c r="Z203" i="1"/>
  <c r="X203" i="1"/>
  <c r="V203" i="1"/>
  <c r="T203" i="1"/>
  <c r="R203" i="1"/>
  <c r="P203" i="1"/>
  <c r="N203" i="1"/>
  <c r="EP202" i="1"/>
  <c r="EK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A202" i="1"/>
  <c r="Y202" i="1"/>
  <c r="W202" i="1"/>
  <c r="U202" i="1"/>
  <c r="S202" i="1"/>
  <c r="Q202" i="1"/>
  <c r="O202" i="1"/>
  <c r="EP201" i="1"/>
  <c r="EK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A201" i="1"/>
  <c r="Y201" i="1"/>
  <c r="W201" i="1"/>
  <c r="U201" i="1"/>
  <c r="S201" i="1"/>
  <c r="Q201" i="1"/>
  <c r="O201" i="1"/>
  <c r="EP200" i="1"/>
  <c r="EK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A200" i="1"/>
  <c r="Y200" i="1"/>
  <c r="W200" i="1"/>
  <c r="U200" i="1"/>
  <c r="S200" i="1"/>
  <c r="Q200" i="1"/>
  <c r="O200" i="1"/>
  <c r="EP199" i="1"/>
  <c r="EK199" i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A199" i="1"/>
  <c r="Y199" i="1"/>
  <c r="W199" i="1"/>
  <c r="U199" i="1"/>
  <c r="S199" i="1"/>
  <c r="Q199" i="1"/>
  <c r="O199" i="1"/>
  <c r="EP198" i="1"/>
  <c r="EK198" i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A198" i="1"/>
  <c r="Y198" i="1"/>
  <c r="W198" i="1"/>
  <c r="U198" i="1"/>
  <c r="S198" i="1"/>
  <c r="Q198" i="1"/>
  <c r="O198" i="1"/>
  <c r="EP197" i="1"/>
  <c r="EK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A197" i="1"/>
  <c r="Y197" i="1"/>
  <c r="W197" i="1"/>
  <c r="U197" i="1"/>
  <c r="S197" i="1"/>
  <c r="Q197" i="1"/>
  <c r="O197" i="1"/>
  <c r="EM196" i="1"/>
  <c r="EL196" i="1"/>
  <c r="EJ196" i="1"/>
  <c r="EH196" i="1"/>
  <c r="EF196" i="1"/>
  <c r="ED196" i="1"/>
  <c r="EB196" i="1"/>
  <c r="DZ196" i="1"/>
  <c r="DX196" i="1"/>
  <c r="DV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C196" i="1"/>
  <c r="AB196" i="1"/>
  <c r="Z196" i="1"/>
  <c r="X196" i="1"/>
  <c r="V196" i="1"/>
  <c r="T196" i="1"/>
  <c r="R196" i="1"/>
  <c r="P196" i="1"/>
  <c r="N196" i="1"/>
  <c r="EP195" i="1"/>
  <c r="EK195" i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A195" i="1"/>
  <c r="Y195" i="1"/>
  <c r="W195" i="1"/>
  <c r="U195" i="1"/>
  <c r="S195" i="1"/>
  <c r="Q195" i="1"/>
  <c r="O195" i="1"/>
  <c r="EP194" i="1"/>
  <c r="EK194" i="1"/>
  <c r="EI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A194" i="1"/>
  <c r="Y194" i="1"/>
  <c r="W194" i="1"/>
  <c r="U194" i="1"/>
  <c r="S194" i="1"/>
  <c r="Q194" i="1"/>
  <c r="O194" i="1"/>
  <c r="EP193" i="1"/>
  <c r="EK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A193" i="1"/>
  <c r="Y193" i="1"/>
  <c r="W193" i="1"/>
  <c r="U193" i="1"/>
  <c r="S193" i="1"/>
  <c r="Q193" i="1"/>
  <c r="O193" i="1"/>
  <c r="EP192" i="1"/>
  <c r="EK192" i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A192" i="1"/>
  <c r="Y192" i="1"/>
  <c r="W192" i="1"/>
  <c r="U192" i="1"/>
  <c r="S192" i="1"/>
  <c r="Q192" i="1"/>
  <c r="O192" i="1"/>
  <c r="EM191" i="1"/>
  <c r="EL191" i="1"/>
  <c r="EJ191" i="1"/>
  <c r="EH191" i="1"/>
  <c r="EF191" i="1"/>
  <c r="ED191" i="1"/>
  <c r="EB191" i="1"/>
  <c r="DZ191" i="1"/>
  <c r="DX191" i="1"/>
  <c r="DV191" i="1"/>
  <c r="DT191" i="1"/>
  <c r="DR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C191" i="1"/>
  <c r="AB191" i="1"/>
  <c r="Z191" i="1"/>
  <c r="X191" i="1"/>
  <c r="V191" i="1"/>
  <c r="T191" i="1"/>
  <c r="R191" i="1"/>
  <c r="P191" i="1"/>
  <c r="N191" i="1"/>
  <c r="EP190" i="1"/>
  <c r="EP189" i="1" s="1"/>
  <c r="EK190" i="1"/>
  <c r="EK189" i="1" s="1"/>
  <c r="EI190" i="1"/>
  <c r="EI189" i="1" s="1"/>
  <c r="EG190" i="1"/>
  <c r="EG189" i="1" s="1"/>
  <c r="EE190" i="1"/>
  <c r="EE189" i="1" s="1"/>
  <c r="EC190" i="1"/>
  <c r="EC189" i="1" s="1"/>
  <c r="EA190" i="1"/>
  <c r="EA189" i="1" s="1"/>
  <c r="DY190" i="1"/>
  <c r="DY189" i="1" s="1"/>
  <c r="DW190" i="1"/>
  <c r="DW189" i="1" s="1"/>
  <c r="DU190" i="1"/>
  <c r="DU189" i="1" s="1"/>
  <c r="DS190" i="1"/>
  <c r="DS189" i="1" s="1"/>
  <c r="DQ190" i="1"/>
  <c r="DQ189" i="1" s="1"/>
  <c r="DO190" i="1"/>
  <c r="DO189" i="1" s="1"/>
  <c r="DM190" i="1"/>
  <c r="DM189" i="1" s="1"/>
  <c r="DK190" i="1"/>
  <c r="DK189" i="1" s="1"/>
  <c r="DI190" i="1"/>
  <c r="DI189" i="1" s="1"/>
  <c r="DG190" i="1"/>
  <c r="DG189" i="1" s="1"/>
  <c r="DE190" i="1"/>
  <c r="DE189" i="1" s="1"/>
  <c r="DC190" i="1"/>
  <c r="DC189" i="1" s="1"/>
  <c r="DA190" i="1"/>
  <c r="DA189" i="1" s="1"/>
  <c r="CY190" i="1"/>
  <c r="CY189" i="1" s="1"/>
  <c r="CW190" i="1"/>
  <c r="CW189" i="1" s="1"/>
  <c r="CU190" i="1"/>
  <c r="CU189" i="1" s="1"/>
  <c r="CS190" i="1"/>
  <c r="CS189" i="1" s="1"/>
  <c r="CQ190" i="1"/>
  <c r="CQ189" i="1" s="1"/>
  <c r="CO190" i="1"/>
  <c r="CO189" i="1" s="1"/>
  <c r="CM190" i="1"/>
  <c r="CM189" i="1" s="1"/>
  <c r="CK190" i="1"/>
  <c r="CK189" i="1" s="1"/>
  <c r="CI190" i="1"/>
  <c r="CI189" i="1" s="1"/>
  <c r="CG190" i="1"/>
  <c r="CG189" i="1" s="1"/>
  <c r="CE190" i="1"/>
  <c r="CE189" i="1" s="1"/>
  <c r="CC190" i="1"/>
  <c r="CC189" i="1" s="1"/>
  <c r="CA190" i="1"/>
  <c r="CA189" i="1" s="1"/>
  <c r="BY190" i="1"/>
  <c r="BY189" i="1" s="1"/>
  <c r="BW190" i="1"/>
  <c r="BW189" i="1" s="1"/>
  <c r="BU190" i="1"/>
  <c r="BU189" i="1" s="1"/>
  <c r="BS190" i="1"/>
  <c r="BS189" i="1" s="1"/>
  <c r="BQ190" i="1"/>
  <c r="BQ189" i="1" s="1"/>
  <c r="BO190" i="1"/>
  <c r="BO189" i="1" s="1"/>
  <c r="BM190" i="1"/>
  <c r="BM189" i="1" s="1"/>
  <c r="BK190" i="1"/>
  <c r="BK189" i="1" s="1"/>
  <c r="BI190" i="1"/>
  <c r="BI189" i="1" s="1"/>
  <c r="BG190" i="1"/>
  <c r="BG189" i="1" s="1"/>
  <c r="BE190" i="1"/>
  <c r="BE189" i="1" s="1"/>
  <c r="BC190" i="1"/>
  <c r="BC189" i="1" s="1"/>
  <c r="BA190" i="1"/>
  <c r="BA189" i="1" s="1"/>
  <c r="AY190" i="1"/>
  <c r="AY189" i="1" s="1"/>
  <c r="AW190" i="1"/>
  <c r="AW189" i="1" s="1"/>
  <c r="AU190" i="1"/>
  <c r="AU189" i="1" s="1"/>
  <c r="AS190" i="1"/>
  <c r="AS189" i="1" s="1"/>
  <c r="AQ190" i="1"/>
  <c r="AQ189" i="1" s="1"/>
  <c r="AO190" i="1"/>
  <c r="AO189" i="1" s="1"/>
  <c r="AM190" i="1"/>
  <c r="AM189" i="1" s="1"/>
  <c r="AK190" i="1"/>
  <c r="AK189" i="1" s="1"/>
  <c r="AI190" i="1"/>
  <c r="AI189" i="1" s="1"/>
  <c r="AG190" i="1"/>
  <c r="AG189" i="1" s="1"/>
  <c r="AE190" i="1"/>
  <c r="AE189" i="1" s="1"/>
  <c r="AA190" i="1"/>
  <c r="AA189" i="1" s="1"/>
  <c r="Y190" i="1"/>
  <c r="Y189" i="1" s="1"/>
  <c r="W190" i="1"/>
  <c r="W189" i="1" s="1"/>
  <c r="U190" i="1"/>
  <c r="S190" i="1"/>
  <c r="S189" i="1" s="1"/>
  <c r="Q190" i="1"/>
  <c r="Q189" i="1" s="1"/>
  <c r="O190" i="1"/>
  <c r="O189" i="1" s="1"/>
  <c r="EM189" i="1"/>
  <c r="EL189" i="1"/>
  <c r="EJ189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C189" i="1"/>
  <c r="AB189" i="1"/>
  <c r="Z189" i="1"/>
  <c r="X189" i="1"/>
  <c r="V189" i="1"/>
  <c r="T189" i="1"/>
  <c r="R189" i="1"/>
  <c r="P189" i="1"/>
  <c r="N189" i="1"/>
  <c r="EP188" i="1"/>
  <c r="EP187" i="1" s="1"/>
  <c r="EK188" i="1"/>
  <c r="EK187" i="1" s="1"/>
  <c r="EI188" i="1"/>
  <c r="EI187" i="1" s="1"/>
  <c r="EG188" i="1"/>
  <c r="EG187" i="1" s="1"/>
  <c r="EE188" i="1"/>
  <c r="EE187" i="1" s="1"/>
  <c r="EC188" i="1"/>
  <c r="EC187" i="1" s="1"/>
  <c r="EA188" i="1"/>
  <c r="EA187" i="1" s="1"/>
  <c r="DY188" i="1"/>
  <c r="DY187" i="1" s="1"/>
  <c r="DW188" i="1"/>
  <c r="DW187" i="1" s="1"/>
  <c r="DU188" i="1"/>
  <c r="DU187" i="1" s="1"/>
  <c r="DS188" i="1"/>
  <c r="DS187" i="1" s="1"/>
  <c r="DQ188" i="1"/>
  <c r="DQ187" i="1" s="1"/>
  <c r="DO188" i="1"/>
  <c r="DO187" i="1" s="1"/>
  <c r="DM188" i="1"/>
  <c r="DM187" i="1" s="1"/>
  <c r="DK188" i="1"/>
  <c r="DK187" i="1" s="1"/>
  <c r="DI188" i="1"/>
  <c r="DI187" i="1" s="1"/>
  <c r="DG188" i="1"/>
  <c r="DG187" i="1" s="1"/>
  <c r="DE188" i="1"/>
  <c r="DE187" i="1" s="1"/>
  <c r="DC188" i="1"/>
  <c r="DC187" i="1" s="1"/>
  <c r="DA188" i="1"/>
  <c r="DA187" i="1" s="1"/>
  <c r="CY188" i="1"/>
  <c r="CY187" i="1" s="1"/>
  <c r="CW188" i="1"/>
  <c r="CW187" i="1" s="1"/>
  <c r="CU188" i="1"/>
  <c r="CU187" i="1" s="1"/>
  <c r="CS188" i="1"/>
  <c r="CS187" i="1" s="1"/>
  <c r="CQ188" i="1"/>
  <c r="CQ187" i="1" s="1"/>
  <c r="CO188" i="1"/>
  <c r="CO187" i="1" s="1"/>
  <c r="CM188" i="1"/>
  <c r="CM187" i="1" s="1"/>
  <c r="CK188" i="1"/>
  <c r="CK187" i="1" s="1"/>
  <c r="CI188" i="1"/>
  <c r="CI187" i="1" s="1"/>
  <c r="CG188" i="1"/>
  <c r="CG187" i="1" s="1"/>
  <c r="CE188" i="1"/>
  <c r="CE187" i="1" s="1"/>
  <c r="CC188" i="1"/>
  <c r="CC187" i="1" s="1"/>
  <c r="CA188" i="1"/>
  <c r="CA187" i="1" s="1"/>
  <c r="BY188" i="1"/>
  <c r="BY187" i="1" s="1"/>
  <c r="BW188" i="1"/>
  <c r="BW187" i="1" s="1"/>
  <c r="BU188" i="1"/>
  <c r="BU187" i="1" s="1"/>
  <c r="BS188" i="1"/>
  <c r="BS187" i="1" s="1"/>
  <c r="BQ188" i="1"/>
  <c r="BQ187" i="1" s="1"/>
  <c r="BO188" i="1"/>
  <c r="BO187" i="1" s="1"/>
  <c r="BM188" i="1"/>
  <c r="BM187" i="1" s="1"/>
  <c r="BK188" i="1"/>
  <c r="BK187" i="1" s="1"/>
  <c r="BI188" i="1"/>
  <c r="BI187" i="1" s="1"/>
  <c r="BG188" i="1"/>
  <c r="BG187" i="1" s="1"/>
  <c r="BE188" i="1"/>
  <c r="BE187" i="1" s="1"/>
  <c r="BC188" i="1"/>
  <c r="BC187" i="1" s="1"/>
  <c r="BA188" i="1"/>
  <c r="BA187" i="1" s="1"/>
  <c r="AY188" i="1"/>
  <c r="AY187" i="1" s="1"/>
  <c r="AW188" i="1"/>
  <c r="AW187" i="1" s="1"/>
  <c r="AU188" i="1"/>
  <c r="AU187" i="1" s="1"/>
  <c r="AS188" i="1"/>
  <c r="AS187" i="1" s="1"/>
  <c r="AQ188" i="1"/>
  <c r="AQ187" i="1" s="1"/>
  <c r="AO188" i="1"/>
  <c r="AO187" i="1" s="1"/>
  <c r="AM188" i="1"/>
  <c r="AM187" i="1" s="1"/>
  <c r="AK188" i="1"/>
  <c r="AK187" i="1" s="1"/>
  <c r="AI188" i="1"/>
  <c r="AI187" i="1" s="1"/>
  <c r="AG188" i="1"/>
  <c r="AG187" i="1" s="1"/>
  <c r="AE188" i="1"/>
  <c r="AE187" i="1" s="1"/>
  <c r="AA188" i="1"/>
  <c r="AA187" i="1" s="1"/>
  <c r="Y188" i="1"/>
  <c r="Y187" i="1" s="1"/>
  <c r="W188" i="1"/>
  <c r="W187" i="1" s="1"/>
  <c r="U188" i="1"/>
  <c r="U187" i="1" s="1"/>
  <c r="S188" i="1"/>
  <c r="S187" i="1" s="1"/>
  <c r="Q188" i="1"/>
  <c r="Q187" i="1" s="1"/>
  <c r="O188" i="1"/>
  <c r="O187" i="1" s="1"/>
  <c r="EM187" i="1"/>
  <c r="EL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C187" i="1"/>
  <c r="AB187" i="1"/>
  <c r="Z187" i="1"/>
  <c r="X187" i="1"/>
  <c r="V187" i="1"/>
  <c r="T187" i="1"/>
  <c r="R187" i="1"/>
  <c r="P187" i="1"/>
  <c r="N187" i="1"/>
  <c r="EP186" i="1"/>
  <c r="EP185" i="1" s="1"/>
  <c r="EK186" i="1"/>
  <c r="EK185" i="1" s="1"/>
  <c r="EI186" i="1"/>
  <c r="EI185" i="1" s="1"/>
  <c r="EG186" i="1"/>
  <c r="EG185" i="1" s="1"/>
  <c r="EE186" i="1"/>
  <c r="EE185" i="1" s="1"/>
  <c r="EC186" i="1"/>
  <c r="EC185" i="1" s="1"/>
  <c r="EA186" i="1"/>
  <c r="EA185" i="1" s="1"/>
  <c r="DY186" i="1"/>
  <c r="DY185" i="1" s="1"/>
  <c r="DW186" i="1"/>
  <c r="DW185" i="1" s="1"/>
  <c r="DU186" i="1"/>
  <c r="DU185" i="1" s="1"/>
  <c r="DS186" i="1"/>
  <c r="DS185" i="1" s="1"/>
  <c r="DQ186" i="1"/>
  <c r="DQ185" i="1" s="1"/>
  <c r="DO186" i="1"/>
  <c r="DO185" i="1" s="1"/>
  <c r="DM186" i="1"/>
  <c r="DM185" i="1" s="1"/>
  <c r="DK186" i="1"/>
  <c r="DK185" i="1" s="1"/>
  <c r="DI186" i="1"/>
  <c r="DI185" i="1" s="1"/>
  <c r="DG186" i="1"/>
  <c r="DG185" i="1" s="1"/>
  <c r="DE186" i="1"/>
  <c r="DE185" i="1" s="1"/>
  <c r="DC186" i="1"/>
  <c r="DC185" i="1" s="1"/>
  <c r="DA186" i="1"/>
  <c r="DA185" i="1" s="1"/>
  <c r="CY186" i="1"/>
  <c r="CY185" i="1" s="1"/>
  <c r="CW186" i="1"/>
  <c r="CW185" i="1" s="1"/>
  <c r="CU186" i="1"/>
  <c r="CU185" i="1" s="1"/>
  <c r="CS186" i="1"/>
  <c r="CS185" i="1" s="1"/>
  <c r="CQ186" i="1"/>
  <c r="CQ185" i="1" s="1"/>
  <c r="CO186" i="1"/>
  <c r="CO185" i="1" s="1"/>
  <c r="CM186" i="1"/>
  <c r="CM185" i="1" s="1"/>
  <c r="CK186" i="1"/>
  <c r="CK185" i="1" s="1"/>
  <c r="CI186" i="1"/>
  <c r="CI185" i="1" s="1"/>
  <c r="CG186" i="1"/>
  <c r="CG185" i="1" s="1"/>
  <c r="CE186" i="1"/>
  <c r="CE185" i="1" s="1"/>
  <c r="CC186" i="1"/>
  <c r="CC185" i="1" s="1"/>
  <c r="CA186" i="1"/>
  <c r="CA185" i="1" s="1"/>
  <c r="BY186" i="1"/>
  <c r="BY185" i="1" s="1"/>
  <c r="BW186" i="1"/>
  <c r="BW185" i="1" s="1"/>
  <c r="BU186" i="1"/>
  <c r="BU185" i="1" s="1"/>
  <c r="BS186" i="1"/>
  <c r="BS185" i="1" s="1"/>
  <c r="BQ186" i="1"/>
  <c r="BQ185" i="1" s="1"/>
  <c r="BO186" i="1"/>
  <c r="BO185" i="1" s="1"/>
  <c r="BM186" i="1"/>
  <c r="BM185" i="1" s="1"/>
  <c r="BK186" i="1"/>
  <c r="BK185" i="1" s="1"/>
  <c r="BI186" i="1"/>
  <c r="BI185" i="1" s="1"/>
  <c r="BG186" i="1"/>
  <c r="BG185" i="1" s="1"/>
  <c r="BE186" i="1"/>
  <c r="BE185" i="1" s="1"/>
  <c r="BC186" i="1"/>
  <c r="BC185" i="1" s="1"/>
  <c r="BA186" i="1"/>
  <c r="BA185" i="1" s="1"/>
  <c r="AY186" i="1"/>
  <c r="AY185" i="1" s="1"/>
  <c r="AW186" i="1"/>
  <c r="AW185" i="1" s="1"/>
  <c r="AU186" i="1"/>
  <c r="AU185" i="1" s="1"/>
  <c r="AS186" i="1"/>
  <c r="AS185" i="1" s="1"/>
  <c r="AQ186" i="1"/>
  <c r="AQ185" i="1" s="1"/>
  <c r="AO186" i="1"/>
  <c r="AO185" i="1" s="1"/>
  <c r="AM186" i="1"/>
  <c r="AM185" i="1" s="1"/>
  <c r="AK186" i="1"/>
  <c r="AK185" i="1" s="1"/>
  <c r="AI186" i="1"/>
  <c r="AI185" i="1" s="1"/>
  <c r="AG186" i="1"/>
  <c r="AG185" i="1" s="1"/>
  <c r="AE186" i="1"/>
  <c r="AE185" i="1" s="1"/>
  <c r="AA186" i="1"/>
  <c r="AA185" i="1" s="1"/>
  <c r="Y186" i="1"/>
  <c r="Y185" i="1" s="1"/>
  <c r="W186" i="1"/>
  <c r="W185" i="1" s="1"/>
  <c r="U186" i="1"/>
  <c r="U185" i="1" s="1"/>
  <c r="S186" i="1"/>
  <c r="S185" i="1" s="1"/>
  <c r="Q186" i="1"/>
  <c r="Q185" i="1" s="1"/>
  <c r="O186" i="1"/>
  <c r="O185" i="1" s="1"/>
  <c r="EM185" i="1"/>
  <c r="EL185" i="1"/>
  <c r="EJ185" i="1"/>
  <c r="EH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C185" i="1"/>
  <c r="AB185" i="1"/>
  <c r="Z185" i="1"/>
  <c r="X185" i="1"/>
  <c r="V185" i="1"/>
  <c r="T185" i="1"/>
  <c r="R185" i="1"/>
  <c r="P185" i="1"/>
  <c r="N185" i="1"/>
  <c r="EP184" i="1"/>
  <c r="EK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A184" i="1"/>
  <c r="Y184" i="1"/>
  <c r="W184" i="1"/>
  <c r="U184" i="1"/>
  <c r="S184" i="1"/>
  <c r="Q184" i="1"/>
  <c r="O184" i="1"/>
  <c r="EK183" i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X183" i="1"/>
  <c r="EP183" i="1" s="1"/>
  <c r="AW183" i="1"/>
  <c r="AU183" i="1"/>
  <c r="AS183" i="1"/>
  <c r="AQ183" i="1"/>
  <c r="AO183" i="1"/>
  <c r="AM183" i="1"/>
  <c r="AK183" i="1"/>
  <c r="AI183" i="1"/>
  <c r="AG183" i="1"/>
  <c r="AE183" i="1"/>
  <c r="AA183" i="1"/>
  <c r="Y183" i="1"/>
  <c r="W183" i="1"/>
  <c r="U183" i="1"/>
  <c r="S183" i="1"/>
  <c r="Q183" i="1"/>
  <c r="O183" i="1"/>
  <c r="EP182" i="1"/>
  <c r="EK182" i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C181" i="1" s="1"/>
  <c r="AA182" i="1"/>
  <c r="Y182" i="1"/>
  <c r="W182" i="1"/>
  <c r="U182" i="1"/>
  <c r="S182" i="1"/>
  <c r="Q182" i="1"/>
  <c r="O182" i="1"/>
  <c r="EM181" i="1"/>
  <c r="EL181" i="1"/>
  <c r="EJ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EP180" i="1"/>
  <c r="EP179" i="1" s="1"/>
  <c r="EK180" i="1"/>
  <c r="EK179" i="1" s="1"/>
  <c r="EI180" i="1"/>
  <c r="EI179" i="1" s="1"/>
  <c r="EG180" i="1"/>
  <c r="EG179" i="1" s="1"/>
  <c r="EE180" i="1"/>
  <c r="EE179" i="1" s="1"/>
  <c r="EC180" i="1"/>
  <c r="EC179" i="1" s="1"/>
  <c r="EA180" i="1"/>
  <c r="EA179" i="1" s="1"/>
  <c r="DY180" i="1"/>
  <c r="DY179" i="1" s="1"/>
  <c r="DW180" i="1"/>
  <c r="DW179" i="1" s="1"/>
  <c r="DU180" i="1"/>
  <c r="DU179" i="1" s="1"/>
  <c r="DS180" i="1"/>
  <c r="DS179" i="1" s="1"/>
  <c r="DQ180" i="1"/>
  <c r="DQ179" i="1" s="1"/>
  <c r="DO180" i="1"/>
  <c r="DO179" i="1" s="1"/>
  <c r="DM180" i="1"/>
  <c r="DM179" i="1" s="1"/>
  <c r="DK180" i="1"/>
  <c r="DK179" i="1" s="1"/>
  <c r="DI180" i="1"/>
  <c r="DI179" i="1" s="1"/>
  <c r="DG180" i="1"/>
  <c r="DG179" i="1" s="1"/>
  <c r="DE180" i="1"/>
  <c r="DE179" i="1" s="1"/>
  <c r="DC180" i="1"/>
  <c r="DC179" i="1" s="1"/>
  <c r="DA180" i="1"/>
  <c r="DA179" i="1" s="1"/>
  <c r="CY180" i="1"/>
  <c r="CY179" i="1" s="1"/>
  <c r="CW180" i="1"/>
  <c r="CW179" i="1" s="1"/>
  <c r="CU180" i="1"/>
  <c r="CU179" i="1" s="1"/>
  <c r="CS180" i="1"/>
  <c r="CS179" i="1" s="1"/>
  <c r="CQ180" i="1"/>
  <c r="CQ179" i="1" s="1"/>
  <c r="CO180" i="1"/>
  <c r="CO179" i="1" s="1"/>
  <c r="CM180" i="1"/>
  <c r="CM179" i="1" s="1"/>
  <c r="CK180" i="1"/>
  <c r="CK179" i="1" s="1"/>
  <c r="CI180" i="1"/>
  <c r="CI179" i="1" s="1"/>
  <c r="CG180" i="1"/>
  <c r="CG179" i="1" s="1"/>
  <c r="CE180" i="1"/>
  <c r="CE179" i="1" s="1"/>
  <c r="CC180" i="1"/>
  <c r="CC179" i="1" s="1"/>
  <c r="CA180" i="1"/>
  <c r="CA179" i="1" s="1"/>
  <c r="BY180" i="1"/>
  <c r="BY179" i="1" s="1"/>
  <c r="BW180" i="1"/>
  <c r="BW179" i="1" s="1"/>
  <c r="BU180" i="1"/>
  <c r="BU179" i="1" s="1"/>
  <c r="BS180" i="1"/>
  <c r="BS179" i="1" s="1"/>
  <c r="BQ180" i="1"/>
  <c r="BQ179" i="1" s="1"/>
  <c r="BO180" i="1"/>
  <c r="BO179" i="1" s="1"/>
  <c r="BM180" i="1"/>
  <c r="BM179" i="1" s="1"/>
  <c r="BK180" i="1"/>
  <c r="BK179" i="1" s="1"/>
  <c r="BI180" i="1"/>
  <c r="BI179" i="1" s="1"/>
  <c r="BG180" i="1"/>
  <c r="BG179" i="1" s="1"/>
  <c r="BE180" i="1"/>
  <c r="BE179" i="1" s="1"/>
  <c r="BC180" i="1"/>
  <c r="BC179" i="1" s="1"/>
  <c r="BA180" i="1"/>
  <c r="BA179" i="1" s="1"/>
  <c r="AY180" i="1"/>
  <c r="AY179" i="1" s="1"/>
  <c r="AW180" i="1"/>
  <c r="AW179" i="1" s="1"/>
  <c r="AU180" i="1"/>
  <c r="AU179" i="1" s="1"/>
  <c r="AS180" i="1"/>
  <c r="AS179" i="1" s="1"/>
  <c r="AQ180" i="1"/>
  <c r="AQ179" i="1" s="1"/>
  <c r="AO180" i="1"/>
  <c r="AO179" i="1" s="1"/>
  <c r="AM180" i="1"/>
  <c r="AM179" i="1" s="1"/>
  <c r="AK180" i="1"/>
  <c r="AK179" i="1" s="1"/>
  <c r="AI180" i="1"/>
  <c r="AI179" i="1" s="1"/>
  <c r="AG180" i="1"/>
  <c r="AG179" i="1" s="1"/>
  <c r="AE180" i="1"/>
  <c r="AE179" i="1" s="1"/>
  <c r="AA180" i="1"/>
  <c r="AA179" i="1" s="1"/>
  <c r="Y180" i="1"/>
  <c r="Y179" i="1" s="1"/>
  <c r="W180" i="1"/>
  <c r="W179" i="1" s="1"/>
  <c r="U180" i="1"/>
  <c r="U179" i="1" s="1"/>
  <c r="S180" i="1"/>
  <c r="S179" i="1" s="1"/>
  <c r="Q180" i="1"/>
  <c r="Q179" i="1" s="1"/>
  <c r="O180" i="1"/>
  <c r="O179" i="1" s="1"/>
  <c r="EM179" i="1"/>
  <c r="EL179" i="1"/>
  <c r="EJ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C179" i="1"/>
  <c r="AB179" i="1"/>
  <c r="Z179" i="1"/>
  <c r="X179" i="1"/>
  <c r="V179" i="1"/>
  <c r="T179" i="1"/>
  <c r="R179" i="1"/>
  <c r="P179" i="1"/>
  <c r="N179" i="1"/>
  <c r="EP178" i="1"/>
  <c r="EP177" i="1" s="1"/>
  <c r="EK178" i="1"/>
  <c r="EK177" i="1" s="1"/>
  <c r="EI178" i="1"/>
  <c r="EI177" i="1" s="1"/>
  <c r="EG178" i="1"/>
  <c r="EG177" i="1" s="1"/>
  <c r="EE178" i="1"/>
  <c r="EE177" i="1" s="1"/>
  <c r="EC178" i="1"/>
  <c r="EC177" i="1" s="1"/>
  <c r="EA178" i="1"/>
  <c r="EA177" i="1" s="1"/>
  <c r="DY178" i="1"/>
  <c r="DY177" i="1" s="1"/>
  <c r="DW178" i="1"/>
  <c r="DW177" i="1" s="1"/>
  <c r="DU178" i="1"/>
  <c r="DU177" i="1" s="1"/>
  <c r="DS178" i="1"/>
  <c r="DS177" i="1" s="1"/>
  <c r="DQ178" i="1"/>
  <c r="DQ177" i="1" s="1"/>
  <c r="DO178" i="1"/>
  <c r="DO177" i="1" s="1"/>
  <c r="DM178" i="1"/>
  <c r="DM177" i="1" s="1"/>
  <c r="DK178" i="1"/>
  <c r="DK177" i="1" s="1"/>
  <c r="DI178" i="1"/>
  <c r="DI177" i="1" s="1"/>
  <c r="DG178" i="1"/>
  <c r="DG177" i="1" s="1"/>
  <c r="DE178" i="1"/>
  <c r="DE177" i="1" s="1"/>
  <c r="DC178" i="1"/>
  <c r="DC177" i="1" s="1"/>
  <c r="DA178" i="1"/>
  <c r="DA177" i="1" s="1"/>
  <c r="CY178" i="1"/>
  <c r="CY177" i="1" s="1"/>
  <c r="CW178" i="1"/>
  <c r="CW177" i="1" s="1"/>
  <c r="CU178" i="1"/>
  <c r="CU177" i="1" s="1"/>
  <c r="CS178" i="1"/>
  <c r="CS177" i="1" s="1"/>
  <c r="CQ178" i="1"/>
  <c r="CQ177" i="1" s="1"/>
  <c r="CO178" i="1"/>
  <c r="CO177" i="1" s="1"/>
  <c r="CM178" i="1"/>
  <c r="CM177" i="1" s="1"/>
  <c r="CK178" i="1"/>
  <c r="CK177" i="1" s="1"/>
  <c r="CI178" i="1"/>
  <c r="CI177" i="1" s="1"/>
  <c r="CG178" i="1"/>
  <c r="CG177" i="1" s="1"/>
  <c r="CE178" i="1"/>
  <c r="CE177" i="1" s="1"/>
  <c r="CC178" i="1"/>
  <c r="CC177" i="1" s="1"/>
  <c r="CA178" i="1"/>
  <c r="CA177" i="1" s="1"/>
  <c r="BY178" i="1"/>
  <c r="BY177" i="1" s="1"/>
  <c r="BW178" i="1"/>
  <c r="BW177" i="1" s="1"/>
  <c r="BU178" i="1"/>
  <c r="BU177" i="1" s="1"/>
  <c r="BS178" i="1"/>
  <c r="BS177" i="1" s="1"/>
  <c r="BQ178" i="1"/>
  <c r="BQ177" i="1" s="1"/>
  <c r="BO178" i="1"/>
  <c r="BO177" i="1" s="1"/>
  <c r="BM178" i="1"/>
  <c r="BM177" i="1" s="1"/>
  <c r="BK178" i="1"/>
  <c r="BK177" i="1" s="1"/>
  <c r="BI178" i="1"/>
  <c r="BI177" i="1" s="1"/>
  <c r="BG178" i="1"/>
  <c r="BG177" i="1" s="1"/>
  <c r="BE178" i="1"/>
  <c r="BE177" i="1" s="1"/>
  <c r="BC178" i="1"/>
  <c r="BC177" i="1" s="1"/>
  <c r="BA178" i="1"/>
  <c r="BA177" i="1" s="1"/>
  <c r="AY178" i="1"/>
  <c r="AY177" i="1" s="1"/>
  <c r="AW178" i="1"/>
  <c r="AW177" i="1" s="1"/>
  <c r="AU178" i="1"/>
  <c r="AU177" i="1" s="1"/>
  <c r="AS178" i="1"/>
  <c r="AS177" i="1" s="1"/>
  <c r="AP178" i="1"/>
  <c r="AQ178" i="1" s="1"/>
  <c r="AQ177" i="1" s="1"/>
  <c r="AO178" i="1"/>
  <c r="AO177" i="1" s="1"/>
  <c r="AM178" i="1"/>
  <c r="AM177" i="1" s="1"/>
  <c r="AK178" i="1"/>
  <c r="AK177" i="1" s="1"/>
  <c r="AI178" i="1"/>
  <c r="AI177" i="1" s="1"/>
  <c r="AG178" i="1"/>
  <c r="AG177" i="1" s="1"/>
  <c r="AE178" i="1"/>
  <c r="AE177" i="1" s="1"/>
  <c r="AA178" i="1"/>
  <c r="AA177" i="1" s="1"/>
  <c r="Y178" i="1"/>
  <c r="Y177" i="1" s="1"/>
  <c r="W178" i="1"/>
  <c r="W177" i="1" s="1"/>
  <c r="U178" i="1"/>
  <c r="U177" i="1" s="1"/>
  <c r="S178" i="1"/>
  <c r="S177" i="1" s="1"/>
  <c r="Q178" i="1"/>
  <c r="Q177" i="1" s="1"/>
  <c r="O178" i="1"/>
  <c r="O177" i="1" s="1"/>
  <c r="EM177" i="1"/>
  <c r="EL177" i="1"/>
  <c r="EJ177" i="1"/>
  <c r="EH177" i="1"/>
  <c r="EF177" i="1"/>
  <c r="ED177" i="1"/>
  <c r="EB177" i="1"/>
  <c r="DZ177" i="1"/>
  <c r="DX177" i="1"/>
  <c r="DV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C177" i="1"/>
  <c r="AB177" i="1"/>
  <c r="Z177" i="1"/>
  <c r="X177" i="1"/>
  <c r="V177" i="1"/>
  <c r="T177" i="1"/>
  <c r="R177" i="1"/>
  <c r="P177" i="1"/>
  <c r="N177" i="1"/>
  <c r="EP176" i="1"/>
  <c r="EK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S176" i="1"/>
  <c r="Q176" i="1"/>
  <c r="O176" i="1"/>
  <c r="EP175" i="1"/>
  <c r="EK175" i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A175" i="1"/>
  <c r="Y175" i="1"/>
  <c r="W175" i="1"/>
  <c r="U175" i="1"/>
  <c r="S175" i="1"/>
  <c r="Q175" i="1"/>
  <c r="O175" i="1"/>
  <c r="EM174" i="1"/>
  <c r="EL174" i="1"/>
  <c r="EJ174" i="1"/>
  <c r="EH174" i="1"/>
  <c r="EF174" i="1"/>
  <c r="ED174" i="1"/>
  <c r="EB174" i="1"/>
  <c r="DZ174" i="1"/>
  <c r="DX174" i="1"/>
  <c r="DV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C174" i="1"/>
  <c r="AB174" i="1"/>
  <c r="Z174" i="1"/>
  <c r="X174" i="1"/>
  <c r="V174" i="1"/>
  <c r="T174" i="1"/>
  <c r="R174" i="1"/>
  <c r="P174" i="1"/>
  <c r="N174" i="1"/>
  <c r="EK173" i="1"/>
  <c r="EI173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A173" i="1"/>
  <c r="X173" i="1"/>
  <c r="Y173" i="1" s="1"/>
  <c r="W173" i="1"/>
  <c r="U173" i="1"/>
  <c r="S173" i="1"/>
  <c r="Q173" i="1"/>
  <c r="O173" i="1"/>
  <c r="EP172" i="1"/>
  <c r="EK172" i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A172" i="1"/>
  <c r="Y172" i="1"/>
  <c r="W172" i="1"/>
  <c r="U172" i="1"/>
  <c r="S172" i="1"/>
  <c r="Q172" i="1"/>
  <c r="O172" i="1"/>
  <c r="EP171" i="1"/>
  <c r="EK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A171" i="1"/>
  <c r="Y171" i="1"/>
  <c r="W171" i="1"/>
  <c r="U171" i="1"/>
  <c r="S171" i="1"/>
  <c r="Q171" i="1"/>
  <c r="O171" i="1"/>
  <c r="EP170" i="1"/>
  <c r="EK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A170" i="1"/>
  <c r="Y170" i="1"/>
  <c r="W170" i="1"/>
  <c r="U170" i="1"/>
  <c r="S170" i="1"/>
  <c r="Q170" i="1"/>
  <c r="O170" i="1"/>
  <c r="EK169" i="1"/>
  <c r="EH169" i="1"/>
  <c r="EP169" i="1" s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A169" i="1"/>
  <c r="Y169" i="1"/>
  <c r="W169" i="1"/>
  <c r="U169" i="1"/>
  <c r="S169" i="1"/>
  <c r="Q169" i="1"/>
  <c r="O169" i="1"/>
  <c r="EP168" i="1"/>
  <c r="EK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A168" i="1"/>
  <c r="Y168" i="1"/>
  <c r="W168" i="1"/>
  <c r="U168" i="1"/>
  <c r="S168" i="1"/>
  <c r="Q168" i="1"/>
  <c r="O168" i="1"/>
  <c r="EM167" i="1"/>
  <c r="EL167" i="1"/>
  <c r="EJ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C167" i="1"/>
  <c r="AB167" i="1"/>
  <c r="Z167" i="1"/>
  <c r="V167" i="1"/>
  <c r="T167" i="1"/>
  <c r="R167" i="1"/>
  <c r="P167" i="1"/>
  <c r="N167" i="1"/>
  <c r="EP166" i="1"/>
  <c r="EK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A166" i="1"/>
  <c r="Y166" i="1"/>
  <c r="W166" i="1"/>
  <c r="S166" i="1"/>
  <c r="Q166" i="1"/>
  <c r="O166" i="1"/>
  <c r="EP165" i="1"/>
  <c r="EK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A165" i="1"/>
  <c r="Y165" i="1"/>
  <c r="W165" i="1"/>
  <c r="U165" i="1"/>
  <c r="S165" i="1"/>
  <c r="Q165" i="1"/>
  <c r="O165" i="1"/>
  <c r="EP164" i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A164" i="1"/>
  <c r="Y164" i="1"/>
  <c r="W164" i="1"/>
  <c r="U164" i="1"/>
  <c r="S164" i="1"/>
  <c r="Q164" i="1"/>
  <c r="O164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AZ163" i="1"/>
  <c r="EP163" i="1" s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S163" i="1"/>
  <c r="Q163" i="1"/>
  <c r="O163" i="1"/>
  <c r="EP162" i="1"/>
  <c r="EK162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Z162" i="1"/>
  <c r="AY162" i="1"/>
  <c r="AW162" i="1"/>
  <c r="AU162" i="1"/>
  <c r="AS162" i="1"/>
  <c r="AQ162" i="1"/>
  <c r="AO162" i="1"/>
  <c r="AM162" i="1"/>
  <c r="AK162" i="1"/>
  <c r="AI162" i="1"/>
  <c r="AG162" i="1"/>
  <c r="AE162" i="1"/>
  <c r="AA162" i="1"/>
  <c r="Y162" i="1"/>
  <c r="W162" i="1"/>
  <c r="U162" i="1"/>
  <c r="S162" i="1"/>
  <c r="Q162" i="1"/>
  <c r="O162" i="1"/>
  <c r="EP161" i="1"/>
  <c r="EK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A161" i="1"/>
  <c r="Y161" i="1"/>
  <c r="W161" i="1"/>
  <c r="U161" i="1"/>
  <c r="S161" i="1"/>
  <c r="Q161" i="1"/>
  <c r="O161" i="1"/>
  <c r="EM160" i="1"/>
  <c r="EL160" i="1"/>
  <c r="EJ160" i="1"/>
  <c r="EH160" i="1"/>
  <c r="EF160" i="1"/>
  <c r="ED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C160" i="1"/>
  <c r="AB160" i="1"/>
  <c r="Z160" i="1"/>
  <c r="X160" i="1"/>
  <c r="V160" i="1"/>
  <c r="T160" i="1"/>
  <c r="R160" i="1"/>
  <c r="P160" i="1"/>
  <c r="N160" i="1"/>
  <c r="EP159" i="1"/>
  <c r="DM159" i="1"/>
  <c r="AI159" i="1"/>
  <c r="O159" i="1"/>
  <c r="EP158" i="1"/>
  <c r="EM158" i="1"/>
  <c r="EK158" i="1"/>
  <c r="EG158" i="1"/>
  <c r="EE158" i="1"/>
  <c r="EC158" i="1"/>
  <c r="EA158" i="1"/>
  <c r="DO158" i="1"/>
  <c r="DC158" i="1"/>
  <c r="CY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A158" i="1"/>
  <c r="W158" i="1"/>
  <c r="U158" i="1"/>
  <c r="S158" i="1"/>
  <c r="Q158" i="1"/>
  <c r="O158" i="1"/>
  <c r="EP157" i="1"/>
  <c r="EM157" i="1"/>
  <c r="EK157" i="1"/>
  <c r="EG157" i="1"/>
  <c r="EE157" i="1"/>
  <c r="EC157" i="1"/>
  <c r="EA157" i="1"/>
  <c r="DO157" i="1"/>
  <c r="DC157" i="1"/>
  <c r="CY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A157" i="1"/>
  <c r="W157" i="1"/>
  <c r="U157" i="1"/>
  <c r="S157" i="1"/>
  <c r="Q157" i="1"/>
  <c r="O157" i="1"/>
  <c r="EP156" i="1"/>
  <c r="EM156" i="1"/>
  <c r="EK156" i="1"/>
  <c r="EG156" i="1"/>
  <c r="EE156" i="1"/>
  <c r="EC156" i="1"/>
  <c r="EA156" i="1"/>
  <c r="DO156" i="1"/>
  <c r="DC156" i="1"/>
  <c r="CY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K156" i="1"/>
  <c r="AI156" i="1"/>
  <c r="AG156" i="1"/>
  <c r="AE156" i="1"/>
  <c r="AA156" i="1"/>
  <c r="W156" i="1"/>
  <c r="U156" i="1"/>
  <c r="S156" i="1"/>
  <c r="Q156" i="1"/>
  <c r="O156" i="1"/>
  <c r="EP155" i="1"/>
  <c r="EM155" i="1"/>
  <c r="EK155" i="1"/>
  <c r="EG155" i="1"/>
  <c r="EE155" i="1"/>
  <c r="EC155" i="1"/>
  <c r="EA155" i="1"/>
  <c r="DO155" i="1"/>
  <c r="DC155" i="1"/>
  <c r="CY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K155" i="1"/>
  <c r="AI155" i="1"/>
  <c r="AG155" i="1"/>
  <c r="AE155" i="1"/>
  <c r="AA155" i="1"/>
  <c r="W155" i="1"/>
  <c r="U155" i="1"/>
  <c r="S155" i="1"/>
  <c r="Q155" i="1"/>
  <c r="O155" i="1"/>
  <c r="EP154" i="1"/>
  <c r="EM154" i="1"/>
  <c r="EK154" i="1"/>
  <c r="EG154" i="1"/>
  <c r="EE154" i="1"/>
  <c r="EC154" i="1"/>
  <c r="EA154" i="1"/>
  <c r="DO154" i="1"/>
  <c r="DC154" i="1"/>
  <c r="CY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K154" i="1"/>
  <c r="AI154" i="1"/>
  <c r="AG154" i="1"/>
  <c r="AE154" i="1"/>
  <c r="AA154" i="1"/>
  <c r="W154" i="1"/>
  <c r="U154" i="1"/>
  <c r="S154" i="1"/>
  <c r="Q154" i="1"/>
  <c r="O154" i="1"/>
  <c r="EP153" i="1"/>
  <c r="EM153" i="1"/>
  <c r="EK153" i="1"/>
  <c r="EG153" i="1"/>
  <c r="EE153" i="1"/>
  <c r="EC153" i="1"/>
  <c r="EA153" i="1"/>
  <c r="DO153" i="1"/>
  <c r="DC153" i="1"/>
  <c r="CY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A153" i="1"/>
  <c r="W153" i="1"/>
  <c r="U153" i="1"/>
  <c r="S153" i="1"/>
  <c r="Q153" i="1"/>
  <c r="O153" i="1"/>
  <c r="EP152" i="1"/>
  <c r="EM152" i="1"/>
  <c r="EK152" i="1"/>
  <c r="EG152" i="1"/>
  <c r="EE152" i="1"/>
  <c r="EC152" i="1"/>
  <c r="EA152" i="1"/>
  <c r="DO152" i="1"/>
  <c r="DC152" i="1"/>
  <c r="CY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A152" i="1"/>
  <c r="W152" i="1"/>
  <c r="U152" i="1"/>
  <c r="S152" i="1"/>
  <c r="Q152" i="1"/>
  <c r="O152" i="1"/>
  <c r="EP151" i="1"/>
  <c r="EM151" i="1"/>
  <c r="EK151" i="1"/>
  <c r="EG151" i="1"/>
  <c r="EE151" i="1"/>
  <c r="EC151" i="1"/>
  <c r="EA151" i="1"/>
  <c r="DO151" i="1"/>
  <c r="DC151" i="1"/>
  <c r="CY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A151" i="1"/>
  <c r="W151" i="1"/>
  <c r="U151" i="1"/>
  <c r="S151" i="1"/>
  <c r="Q151" i="1"/>
  <c r="O151" i="1"/>
  <c r="EP150" i="1"/>
  <c r="EM150" i="1"/>
  <c r="EK150" i="1"/>
  <c r="EG150" i="1"/>
  <c r="EE150" i="1"/>
  <c r="EC150" i="1"/>
  <c r="EA150" i="1"/>
  <c r="DO150" i="1"/>
  <c r="DC150" i="1"/>
  <c r="CY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A150" i="1"/>
  <c r="W150" i="1"/>
  <c r="U150" i="1"/>
  <c r="S150" i="1"/>
  <c r="Q150" i="1"/>
  <c r="O150" i="1"/>
  <c r="EP149" i="1"/>
  <c r="EM149" i="1"/>
  <c r="EK149" i="1"/>
  <c r="EG149" i="1"/>
  <c r="EE149" i="1"/>
  <c r="EC149" i="1"/>
  <c r="EA149" i="1"/>
  <c r="DO149" i="1"/>
  <c r="DC149" i="1"/>
  <c r="CY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A149" i="1"/>
  <c r="W149" i="1"/>
  <c r="U149" i="1"/>
  <c r="S149" i="1"/>
  <c r="Q149" i="1"/>
  <c r="O149" i="1"/>
  <c r="EP148" i="1"/>
  <c r="EM148" i="1"/>
  <c r="EK148" i="1"/>
  <c r="EG148" i="1"/>
  <c r="EE148" i="1"/>
  <c r="EC148" i="1"/>
  <c r="EA148" i="1"/>
  <c r="DO148" i="1"/>
  <c r="DC148" i="1"/>
  <c r="CY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A148" i="1"/>
  <c r="W148" i="1"/>
  <c r="U148" i="1"/>
  <c r="S148" i="1"/>
  <c r="Q148" i="1"/>
  <c r="O148" i="1"/>
  <c r="EP147" i="1"/>
  <c r="EM147" i="1"/>
  <c r="EK147" i="1"/>
  <c r="EG147" i="1"/>
  <c r="EE147" i="1"/>
  <c r="EC147" i="1"/>
  <c r="EA147" i="1"/>
  <c r="DO147" i="1"/>
  <c r="DC147" i="1"/>
  <c r="CY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K147" i="1"/>
  <c r="AI147" i="1"/>
  <c r="AG147" i="1"/>
  <c r="AE147" i="1"/>
  <c r="AA147" i="1"/>
  <c r="W147" i="1"/>
  <c r="U147" i="1"/>
  <c r="S147" i="1"/>
  <c r="Q147" i="1"/>
  <c r="O147" i="1"/>
  <c r="EP146" i="1"/>
  <c r="CM146" i="1"/>
  <c r="AY146" i="1"/>
  <c r="O146" i="1"/>
  <c r="EP145" i="1"/>
  <c r="CM145" i="1"/>
  <c r="O145" i="1"/>
  <c r="EP144" i="1"/>
  <c r="CY144" i="1"/>
  <c r="CM144" i="1"/>
  <c r="O144" i="1"/>
  <c r="EP143" i="1"/>
  <c r="CY143" i="1"/>
  <c r="CM143" i="1"/>
  <c r="O143" i="1"/>
  <c r="EP142" i="1"/>
  <c r="CY142" i="1"/>
  <c r="CM142" i="1"/>
  <c r="CK142" i="1"/>
  <c r="CE142" i="1"/>
  <c r="EP141" i="1"/>
  <c r="CY141" i="1"/>
  <c r="CM141" i="1"/>
  <c r="CK141" i="1"/>
  <c r="CE141" i="1"/>
  <c r="EP140" i="1"/>
  <c r="CY140" i="1"/>
  <c r="CM140" i="1"/>
  <c r="CK140" i="1"/>
  <c r="CE140" i="1"/>
  <c r="EP139" i="1"/>
  <c r="CY139" i="1"/>
  <c r="CM139" i="1"/>
  <c r="CK139" i="1"/>
  <c r="CE139" i="1"/>
  <c r="EP138" i="1"/>
  <c r="CY138" i="1"/>
  <c r="CM138" i="1"/>
  <c r="CK138" i="1"/>
  <c r="CE138" i="1"/>
  <c r="EP137" i="1"/>
  <c r="CY137" i="1"/>
  <c r="CM137" i="1"/>
  <c r="CK137" i="1"/>
  <c r="CE137" i="1"/>
  <c r="EP136" i="1"/>
  <c r="CY136" i="1"/>
  <c r="CM136" i="1"/>
  <c r="CK136" i="1"/>
  <c r="CE136" i="1"/>
  <c r="EP135" i="1"/>
  <c r="CY135" i="1"/>
  <c r="CM135" i="1"/>
  <c r="CK135" i="1"/>
  <c r="CE135" i="1"/>
  <c r="EP134" i="1"/>
  <c r="CY134" i="1"/>
  <c r="CM134" i="1"/>
  <c r="CK134" i="1"/>
  <c r="CE134" i="1"/>
  <c r="EP133" i="1"/>
  <c r="EK133" i="1"/>
  <c r="EI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A133" i="1"/>
  <c r="Y133" i="1"/>
  <c r="W133" i="1"/>
  <c r="U133" i="1"/>
  <c r="S133" i="1"/>
  <c r="Q133" i="1"/>
  <c r="O133" i="1"/>
  <c r="EP132" i="1"/>
  <c r="EK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A132" i="1"/>
  <c r="Y132" i="1"/>
  <c r="W132" i="1"/>
  <c r="U132" i="1"/>
  <c r="S132" i="1"/>
  <c r="Q132" i="1"/>
  <c r="O132" i="1"/>
  <c r="EP131" i="1"/>
  <c r="EK131" i="1"/>
  <c r="EI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A131" i="1"/>
  <c r="Y131" i="1"/>
  <c r="W131" i="1"/>
  <c r="U131" i="1"/>
  <c r="S131" i="1"/>
  <c r="Q131" i="1"/>
  <c r="O131" i="1"/>
  <c r="EP130" i="1"/>
  <c r="S130" i="1"/>
  <c r="EQ130" i="1" s="1"/>
  <c r="EP129" i="1"/>
  <c r="S129" i="1"/>
  <c r="EQ129" i="1" s="1"/>
  <c r="EP128" i="1"/>
  <c r="EM128" i="1"/>
  <c r="S128" i="1"/>
  <c r="EP127" i="1"/>
  <c r="S127" i="1"/>
  <c r="EQ127" i="1" s="1"/>
  <c r="EP126" i="1"/>
  <c r="S126" i="1"/>
  <c r="EQ126" i="1" s="1"/>
  <c r="EP125" i="1"/>
  <c r="S125" i="1"/>
  <c r="EQ125" i="1" s="1"/>
  <c r="EP124" i="1"/>
  <c r="EM124" i="1"/>
  <c r="S124" i="1"/>
  <c r="EP123" i="1"/>
  <c r="S123" i="1"/>
  <c r="EQ123" i="1" s="1"/>
  <c r="EP122" i="1"/>
  <c r="S122" i="1"/>
  <c r="EQ122" i="1" s="1"/>
  <c r="EP121" i="1"/>
  <c r="S121" i="1"/>
  <c r="EQ121" i="1" s="1"/>
  <c r="EP120" i="1"/>
  <c r="EM120" i="1"/>
  <c r="S120" i="1"/>
  <c r="EP119" i="1"/>
  <c r="S119" i="1"/>
  <c r="EQ119" i="1" s="1"/>
  <c r="EP118" i="1"/>
  <c r="S118" i="1"/>
  <c r="EQ118" i="1" s="1"/>
  <c r="EP117" i="1"/>
  <c r="S117" i="1"/>
  <c r="EQ117" i="1" s="1"/>
  <c r="EP116" i="1"/>
  <c r="EM116" i="1"/>
  <c r="S116" i="1"/>
  <c r="EP115" i="1"/>
  <c r="S115" i="1"/>
  <c r="EQ115" i="1" s="1"/>
  <c r="EP114" i="1"/>
  <c r="S114" i="1"/>
  <c r="EQ114" i="1" s="1"/>
  <c r="EP113" i="1"/>
  <c r="S113" i="1"/>
  <c r="EQ113" i="1" s="1"/>
  <c r="EP112" i="1"/>
  <c r="EM112" i="1"/>
  <c r="EK112" i="1"/>
  <c r="EG112" i="1"/>
  <c r="EE112" i="1"/>
  <c r="EC112" i="1"/>
  <c r="EA112" i="1"/>
  <c r="DO112" i="1"/>
  <c r="DC112" i="1"/>
  <c r="CY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A112" i="1"/>
  <c r="W112" i="1"/>
  <c r="U112" i="1"/>
  <c r="S112" i="1"/>
  <c r="Q112" i="1"/>
  <c r="O112" i="1"/>
  <c r="EP111" i="1"/>
  <c r="EM111" i="1"/>
  <c r="EK111" i="1"/>
  <c r="EG111" i="1"/>
  <c r="EE111" i="1"/>
  <c r="EC111" i="1"/>
  <c r="EA111" i="1"/>
  <c r="DO111" i="1"/>
  <c r="DC111" i="1"/>
  <c r="CY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A111" i="1"/>
  <c r="W111" i="1"/>
  <c r="U111" i="1"/>
  <c r="S111" i="1"/>
  <c r="Q111" i="1"/>
  <c r="O111" i="1"/>
  <c r="EP110" i="1"/>
  <c r="EM110" i="1"/>
  <c r="EK110" i="1"/>
  <c r="EG110" i="1"/>
  <c r="EE110" i="1"/>
  <c r="EC110" i="1"/>
  <c r="EA110" i="1"/>
  <c r="DO110" i="1"/>
  <c r="DC110" i="1"/>
  <c r="CY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K110" i="1"/>
  <c r="AI110" i="1"/>
  <c r="AG110" i="1"/>
  <c r="AE110" i="1"/>
  <c r="AA110" i="1"/>
  <c r="W110" i="1"/>
  <c r="U110" i="1"/>
  <c r="S110" i="1"/>
  <c r="Q110" i="1"/>
  <c r="O110" i="1"/>
  <c r="EP109" i="1"/>
  <c r="S109" i="1"/>
  <c r="EQ109" i="1" s="1"/>
  <c r="EP108" i="1"/>
  <c r="S108" i="1"/>
  <c r="EQ108" i="1" s="1"/>
  <c r="EP107" i="1"/>
  <c r="S107" i="1"/>
  <c r="EQ107" i="1" s="1"/>
  <c r="EP106" i="1"/>
  <c r="EM106" i="1"/>
  <c r="EK106" i="1"/>
  <c r="EI106" i="1"/>
  <c r="EG106" i="1"/>
  <c r="EE106" i="1"/>
  <c r="EC106" i="1"/>
  <c r="EA106" i="1"/>
  <c r="DO106" i="1"/>
  <c r="DC106" i="1"/>
  <c r="CY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A106" i="1"/>
  <c r="Y106" i="1"/>
  <c r="W106" i="1"/>
  <c r="U106" i="1"/>
  <c r="S106" i="1"/>
  <c r="Q106" i="1"/>
  <c r="O106" i="1"/>
  <c r="EP105" i="1"/>
  <c r="S105" i="1"/>
  <c r="EQ105" i="1" s="1"/>
  <c r="EP104" i="1"/>
  <c r="S104" i="1"/>
  <c r="EQ104" i="1" s="1"/>
  <c r="EP103" i="1"/>
  <c r="S103" i="1"/>
  <c r="EQ103" i="1" s="1"/>
  <c r="EP102" i="1"/>
  <c r="EM102" i="1"/>
  <c r="EK102" i="1"/>
  <c r="EI102" i="1"/>
  <c r="EG102" i="1"/>
  <c r="EE102" i="1"/>
  <c r="EC102" i="1"/>
  <c r="EA102" i="1"/>
  <c r="DO102" i="1"/>
  <c r="DC102" i="1"/>
  <c r="CY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A102" i="1"/>
  <c r="Y102" i="1"/>
  <c r="W102" i="1"/>
  <c r="U102" i="1"/>
  <c r="S102" i="1"/>
  <c r="Q102" i="1"/>
  <c r="O102" i="1"/>
  <c r="EP101" i="1"/>
  <c r="S101" i="1"/>
  <c r="EQ101" i="1" s="1"/>
  <c r="EP100" i="1"/>
  <c r="S100" i="1"/>
  <c r="EQ100" i="1" s="1"/>
  <c r="EP99" i="1"/>
  <c r="S99" i="1"/>
  <c r="EQ99" i="1" s="1"/>
  <c r="EP98" i="1"/>
  <c r="EM98" i="1"/>
  <c r="EK98" i="1"/>
  <c r="EI98" i="1"/>
  <c r="EG98" i="1"/>
  <c r="EE98" i="1"/>
  <c r="EC98" i="1"/>
  <c r="EA98" i="1"/>
  <c r="DO98" i="1"/>
  <c r="DC98" i="1"/>
  <c r="CY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A98" i="1"/>
  <c r="Y98" i="1"/>
  <c r="W98" i="1"/>
  <c r="U98" i="1"/>
  <c r="S98" i="1"/>
  <c r="Q98" i="1"/>
  <c r="O98" i="1"/>
  <c r="EP97" i="1"/>
  <c r="S97" i="1"/>
  <c r="EQ97" i="1" s="1"/>
  <c r="EP96" i="1"/>
  <c r="S96" i="1"/>
  <c r="EQ96" i="1" s="1"/>
  <c r="EP95" i="1"/>
  <c r="S95" i="1"/>
  <c r="EQ95" i="1" s="1"/>
  <c r="EP94" i="1"/>
  <c r="EM94" i="1"/>
  <c r="EK94" i="1"/>
  <c r="EI94" i="1"/>
  <c r="EG94" i="1"/>
  <c r="EE94" i="1"/>
  <c r="EC94" i="1"/>
  <c r="EA94" i="1"/>
  <c r="DO94" i="1"/>
  <c r="DC94" i="1"/>
  <c r="CY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A94" i="1"/>
  <c r="Y94" i="1"/>
  <c r="W94" i="1"/>
  <c r="U94" i="1"/>
  <c r="S94" i="1"/>
  <c r="Q94" i="1"/>
  <c r="O94" i="1"/>
  <c r="EP93" i="1"/>
  <c r="S93" i="1"/>
  <c r="EQ93" i="1" s="1"/>
  <c r="EP92" i="1"/>
  <c r="S92" i="1"/>
  <c r="EQ92" i="1" s="1"/>
  <c r="EP91" i="1"/>
  <c r="S91" i="1"/>
  <c r="EQ91" i="1" s="1"/>
  <c r="EP90" i="1"/>
  <c r="EM90" i="1"/>
  <c r="EK90" i="1"/>
  <c r="EI90" i="1"/>
  <c r="EG90" i="1"/>
  <c r="EE90" i="1"/>
  <c r="EC90" i="1"/>
  <c r="EA90" i="1"/>
  <c r="DO90" i="1"/>
  <c r="DC90" i="1"/>
  <c r="CY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A90" i="1"/>
  <c r="Y90" i="1"/>
  <c r="W90" i="1"/>
  <c r="U90" i="1"/>
  <c r="S90" i="1"/>
  <c r="Q90" i="1"/>
  <c r="O90" i="1"/>
  <c r="EP89" i="1"/>
  <c r="EM89" i="1"/>
  <c r="EK89" i="1"/>
  <c r="EI89" i="1"/>
  <c r="EG89" i="1"/>
  <c r="EE89" i="1"/>
  <c r="EC89" i="1"/>
  <c r="EA89" i="1"/>
  <c r="DO89" i="1"/>
  <c r="DC89" i="1"/>
  <c r="CY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A89" i="1"/>
  <c r="Y89" i="1"/>
  <c r="W89" i="1"/>
  <c r="U89" i="1"/>
  <c r="S89" i="1"/>
  <c r="Q89" i="1"/>
  <c r="O89" i="1"/>
  <c r="EP88" i="1"/>
  <c r="EM88" i="1"/>
  <c r="EK88" i="1"/>
  <c r="EI88" i="1"/>
  <c r="EG88" i="1"/>
  <c r="EE88" i="1"/>
  <c r="EC88" i="1"/>
  <c r="EA88" i="1"/>
  <c r="DO88" i="1"/>
  <c r="DM88" i="1"/>
  <c r="DC88" i="1"/>
  <c r="CY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S88" i="1"/>
  <c r="Q88" i="1"/>
  <c r="O88" i="1"/>
  <c r="EP87" i="1"/>
  <c r="EM87" i="1"/>
  <c r="EK87" i="1"/>
  <c r="EI87" i="1"/>
  <c r="EG87" i="1"/>
  <c r="EE87" i="1"/>
  <c r="EC87" i="1"/>
  <c r="EA87" i="1"/>
  <c r="DO87" i="1"/>
  <c r="DM87" i="1"/>
  <c r="DC87" i="1"/>
  <c r="CY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A87" i="1"/>
  <c r="Y87" i="1"/>
  <c r="W87" i="1"/>
  <c r="U87" i="1"/>
  <c r="S87" i="1"/>
  <c r="Q87" i="1"/>
  <c r="O87" i="1"/>
  <c r="EP86" i="1"/>
  <c r="EM86" i="1"/>
  <c r="EK86" i="1"/>
  <c r="EI86" i="1"/>
  <c r="EG86" i="1"/>
  <c r="EE86" i="1"/>
  <c r="EC86" i="1"/>
  <c r="EA86" i="1"/>
  <c r="DO86" i="1"/>
  <c r="DM86" i="1"/>
  <c r="DC86" i="1"/>
  <c r="CY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A86" i="1"/>
  <c r="Y86" i="1"/>
  <c r="W86" i="1"/>
  <c r="U86" i="1"/>
  <c r="S86" i="1"/>
  <c r="Q86" i="1"/>
  <c r="O86" i="1"/>
  <c r="EP85" i="1"/>
  <c r="EM85" i="1"/>
  <c r="EK85" i="1"/>
  <c r="EI85" i="1"/>
  <c r="EG85" i="1"/>
  <c r="EE85" i="1"/>
  <c r="EC85" i="1"/>
  <c r="EA85" i="1"/>
  <c r="DO85" i="1"/>
  <c r="DM85" i="1"/>
  <c r="DI85" i="1"/>
  <c r="DC85" i="1"/>
  <c r="CY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A85" i="1"/>
  <c r="Y85" i="1"/>
  <c r="W85" i="1"/>
  <c r="U85" i="1"/>
  <c r="S85" i="1"/>
  <c r="Q85" i="1"/>
  <c r="O85" i="1"/>
  <c r="EP84" i="1"/>
  <c r="O84" i="1"/>
  <c r="EQ84" i="1" s="1"/>
  <c r="EP83" i="1"/>
  <c r="O83" i="1"/>
  <c r="EQ83" i="1" s="1"/>
  <c r="EP82" i="1"/>
  <c r="O82" i="1"/>
  <c r="EQ82" i="1" s="1"/>
  <c r="EP81" i="1"/>
  <c r="EK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A81" i="1"/>
  <c r="Y81" i="1"/>
  <c r="W81" i="1"/>
  <c r="U81" i="1"/>
  <c r="S81" i="1"/>
  <c r="Q81" i="1"/>
  <c r="O81" i="1"/>
  <c r="EP80" i="1"/>
  <c r="EK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A80" i="1"/>
  <c r="Y80" i="1"/>
  <c r="W80" i="1"/>
  <c r="U80" i="1"/>
  <c r="S80" i="1"/>
  <c r="Q80" i="1"/>
  <c r="O80" i="1"/>
  <c r="EL79" i="1"/>
  <c r="EJ79" i="1"/>
  <c r="EH79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C79" i="1"/>
  <c r="AB79" i="1"/>
  <c r="Z79" i="1"/>
  <c r="X79" i="1"/>
  <c r="V79" i="1"/>
  <c r="T79" i="1"/>
  <c r="R79" i="1"/>
  <c r="P79" i="1"/>
  <c r="N79" i="1"/>
  <c r="EP78" i="1"/>
  <c r="EK78" i="1"/>
  <c r="EI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A78" i="1"/>
  <c r="Y78" i="1"/>
  <c r="W78" i="1"/>
  <c r="U78" i="1"/>
  <c r="S78" i="1"/>
  <c r="Q78" i="1"/>
  <c r="O78" i="1"/>
  <c r="EP77" i="1"/>
  <c r="EK77" i="1"/>
  <c r="EI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A77" i="1"/>
  <c r="Y77" i="1"/>
  <c r="W77" i="1"/>
  <c r="U77" i="1"/>
  <c r="S77" i="1"/>
  <c r="Q77" i="1"/>
  <c r="O77" i="1"/>
  <c r="EP76" i="1"/>
  <c r="EK76" i="1"/>
  <c r="EI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A76" i="1"/>
  <c r="Y76" i="1"/>
  <c r="W76" i="1"/>
  <c r="U76" i="1"/>
  <c r="S76" i="1"/>
  <c r="Q76" i="1"/>
  <c r="O76" i="1"/>
  <c r="EP75" i="1"/>
  <c r="EK75" i="1"/>
  <c r="EI75" i="1"/>
  <c r="EG75" i="1"/>
  <c r="EE75" i="1"/>
  <c r="EC75" i="1"/>
  <c r="EA75" i="1"/>
  <c r="DY75" i="1"/>
  <c r="DW75" i="1"/>
  <c r="DU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A75" i="1"/>
  <c r="Y75" i="1"/>
  <c r="W75" i="1"/>
  <c r="U75" i="1"/>
  <c r="S75" i="1"/>
  <c r="Q75" i="1"/>
  <c r="O75" i="1"/>
  <c r="EM74" i="1"/>
  <c r="EL74" i="1"/>
  <c r="EJ74" i="1"/>
  <c r="EH74" i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C74" i="1"/>
  <c r="AB74" i="1"/>
  <c r="Z74" i="1"/>
  <c r="X74" i="1"/>
  <c r="V74" i="1"/>
  <c r="T74" i="1"/>
  <c r="R74" i="1"/>
  <c r="P74" i="1"/>
  <c r="N74" i="1"/>
  <c r="EP73" i="1"/>
  <c r="EP72" i="1" s="1"/>
  <c r="EK73" i="1"/>
  <c r="EK72" i="1" s="1"/>
  <c r="EI73" i="1"/>
  <c r="EI72" i="1" s="1"/>
  <c r="EG73" i="1"/>
  <c r="EG72" i="1" s="1"/>
  <c r="EE73" i="1"/>
  <c r="EE72" i="1" s="1"/>
  <c r="EC73" i="1"/>
  <c r="EC72" i="1" s="1"/>
  <c r="EA73" i="1"/>
  <c r="EA72" i="1" s="1"/>
  <c r="DY73" i="1"/>
  <c r="DY72" i="1" s="1"/>
  <c r="DW73" i="1"/>
  <c r="DW72" i="1" s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K72" i="1" s="1"/>
  <c r="DI73" i="1"/>
  <c r="DI72" i="1" s="1"/>
  <c r="DG73" i="1"/>
  <c r="DG72" i="1" s="1"/>
  <c r="DE73" i="1"/>
  <c r="DE72" i="1" s="1"/>
  <c r="DC73" i="1"/>
  <c r="DC72" i="1" s="1"/>
  <c r="DA73" i="1"/>
  <c r="DA72" i="1" s="1"/>
  <c r="CY73" i="1"/>
  <c r="CY72" i="1" s="1"/>
  <c r="CW73" i="1"/>
  <c r="CW72" i="1" s="1"/>
  <c r="CU73" i="1"/>
  <c r="CU72" i="1" s="1"/>
  <c r="CS73" i="1"/>
  <c r="CS72" i="1" s="1"/>
  <c r="CQ73" i="1"/>
  <c r="CQ72" i="1" s="1"/>
  <c r="CO73" i="1"/>
  <c r="CO72" i="1" s="1"/>
  <c r="CM73" i="1"/>
  <c r="CM72" i="1" s="1"/>
  <c r="CK73" i="1"/>
  <c r="CK72" i="1" s="1"/>
  <c r="CI73" i="1"/>
  <c r="CI72" i="1" s="1"/>
  <c r="CG73" i="1"/>
  <c r="CG72" i="1" s="1"/>
  <c r="CE73" i="1"/>
  <c r="CE72" i="1" s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S72" i="1" s="1"/>
  <c r="BQ73" i="1"/>
  <c r="BQ72" i="1" s="1"/>
  <c r="BO73" i="1"/>
  <c r="BO72" i="1" s="1"/>
  <c r="BM73" i="1"/>
  <c r="BM72" i="1" s="1"/>
  <c r="BK73" i="1"/>
  <c r="BK72" i="1" s="1"/>
  <c r="BI73" i="1"/>
  <c r="BI72" i="1" s="1"/>
  <c r="BG73" i="1"/>
  <c r="BG72" i="1" s="1"/>
  <c r="BE73" i="1"/>
  <c r="BE72" i="1" s="1"/>
  <c r="BC73" i="1"/>
  <c r="BC72" i="1" s="1"/>
  <c r="BA73" i="1"/>
  <c r="BA72" i="1" s="1"/>
  <c r="AY73" i="1"/>
  <c r="AY72" i="1" s="1"/>
  <c r="AW73" i="1"/>
  <c r="AW72" i="1" s="1"/>
  <c r="AU73" i="1"/>
  <c r="AU72" i="1" s="1"/>
  <c r="AS73" i="1"/>
  <c r="AS72" i="1" s="1"/>
  <c r="AQ73" i="1"/>
  <c r="AQ72" i="1" s="1"/>
  <c r="AO73" i="1"/>
  <c r="AO72" i="1" s="1"/>
  <c r="AM73" i="1"/>
  <c r="AM72" i="1" s="1"/>
  <c r="AK73" i="1"/>
  <c r="AK72" i="1" s="1"/>
  <c r="AI73" i="1"/>
  <c r="AI72" i="1" s="1"/>
  <c r="AG73" i="1"/>
  <c r="AG72" i="1" s="1"/>
  <c r="AE73" i="1"/>
  <c r="AE72" i="1" s="1"/>
  <c r="AA73" i="1"/>
  <c r="AA72" i="1" s="1"/>
  <c r="Y73" i="1"/>
  <c r="Y72" i="1" s="1"/>
  <c r="W73" i="1"/>
  <c r="W72" i="1" s="1"/>
  <c r="U73" i="1"/>
  <c r="S73" i="1"/>
  <c r="S72" i="1" s="1"/>
  <c r="Q73" i="1"/>
  <c r="Q72" i="1" s="1"/>
  <c r="O73" i="1"/>
  <c r="O72" i="1" s="1"/>
  <c r="EM72" i="1"/>
  <c r="EL72" i="1"/>
  <c r="EJ72" i="1"/>
  <c r="EH72" i="1"/>
  <c r="EF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C72" i="1"/>
  <c r="AB72" i="1"/>
  <c r="Z72" i="1"/>
  <c r="X72" i="1"/>
  <c r="V72" i="1"/>
  <c r="T72" i="1"/>
  <c r="R72" i="1"/>
  <c r="P72" i="1"/>
  <c r="N72" i="1"/>
  <c r="EP71" i="1"/>
  <c r="EK71" i="1"/>
  <c r="EI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A71" i="1"/>
  <c r="Y71" i="1"/>
  <c r="W71" i="1"/>
  <c r="U71" i="1"/>
  <c r="S71" i="1"/>
  <c r="Q71" i="1"/>
  <c r="O71" i="1"/>
  <c r="EP70" i="1"/>
  <c r="EK70" i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A70" i="1"/>
  <c r="Y70" i="1"/>
  <c r="W70" i="1"/>
  <c r="U70" i="1"/>
  <c r="S70" i="1"/>
  <c r="Q70" i="1"/>
  <c r="O70" i="1"/>
  <c r="EM69" i="1"/>
  <c r="EL69" i="1"/>
  <c r="EJ69" i="1"/>
  <c r="EH69" i="1"/>
  <c r="EF69" i="1"/>
  <c r="ED69" i="1"/>
  <c r="EB69" i="1"/>
  <c r="DZ69" i="1"/>
  <c r="DX69" i="1"/>
  <c r="DV69" i="1"/>
  <c r="DT69" i="1"/>
  <c r="DR69" i="1"/>
  <c r="DP69" i="1"/>
  <c r="DN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C69" i="1"/>
  <c r="AB69" i="1"/>
  <c r="Z69" i="1"/>
  <c r="X69" i="1"/>
  <c r="V69" i="1"/>
  <c r="T69" i="1"/>
  <c r="R69" i="1"/>
  <c r="P69" i="1"/>
  <c r="N69" i="1"/>
  <c r="EP68" i="1"/>
  <c r="CU68" i="1"/>
  <c r="BS68" i="1"/>
  <c r="BI68" i="1"/>
  <c r="BG68" i="1"/>
  <c r="AY68" i="1"/>
  <c r="AQ68" i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Z67" i="1"/>
  <c r="Y67" i="1"/>
  <c r="W67" i="1"/>
  <c r="U67" i="1"/>
  <c r="S67" i="1"/>
  <c r="Q67" i="1"/>
  <c r="O67" i="1"/>
  <c r="EK66" i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J66" i="1"/>
  <c r="AK66" i="1" s="1"/>
  <c r="AI66" i="1"/>
  <c r="AG66" i="1"/>
  <c r="AE66" i="1"/>
  <c r="AA66" i="1"/>
  <c r="Y66" i="1"/>
  <c r="W66" i="1"/>
  <c r="U66" i="1"/>
  <c r="S66" i="1"/>
  <c r="Q66" i="1"/>
  <c r="O66" i="1"/>
  <c r="EM65" i="1"/>
  <c r="EL65" i="1"/>
  <c r="EJ65" i="1"/>
  <c r="EH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H65" i="1"/>
  <c r="AF65" i="1"/>
  <c r="AD65" i="1"/>
  <c r="AC65" i="1"/>
  <c r="AB65" i="1"/>
  <c r="Z65" i="1"/>
  <c r="X65" i="1"/>
  <c r="V65" i="1"/>
  <c r="T65" i="1"/>
  <c r="R65" i="1"/>
  <c r="P65" i="1"/>
  <c r="N65" i="1"/>
  <c r="EP64" i="1"/>
  <c r="EM64" i="1"/>
  <c r="EM62" i="1" s="1"/>
  <c r="EK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A64" i="1"/>
  <c r="Y64" i="1"/>
  <c r="W64" i="1"/>
  <c r="U64" i="1"/>
  <c r="S64" i="1"/>
  <c r="Q64" i="1"/>
  <c r="O64" i="1"/>
  <c r="EP63" i="1"/>
  <c r="EK63" i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A63" i="1"/>
  <c r="Y63" i="1"/>
  <c r="W63" i="1"/>
  <c r="U63" i="1"/>
  <c r="S63" i="1"/>
  <c r="Q63" i="1"/>
  <c r="O63" i="1"/>
  <c r="EL62" i="1"/>
  <c r="EJ62" i="1"/>
  <c r="EH62" i="1"/>
  <c r="EF62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C62" i="1"/>
  <c r="AB62" i="1"/>
  <c r="Z62" i="1"/>
  <c r="X62" i="1"/>
  <c r="V62" i="1"/>
  <c r="T62" i="1"/>
  <c r="R62" i="1"/>
  <c r="P62" i="1"/>
  <c r="N62" i="1"/>
  <c r="EP61" i="1"/>
  <c r="EK61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A61" i="1"/>
  <c r="Y61" i="1"/>
  <c r="W61" i="1"/>
  <c r="U61" i="1"/>
  <c r="S61" i="1"/>
  <c r="Q61" i="1"/>
  <c r="O61" i="1"/>
  <c r="EP60" i="1"/>
  <c r="EK60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S60" i="1"/>
  <c r="Q60" i="1"/>
  <c r="O60" i="1"/>
  <c r="EP59" i="1"/>
  <c r="EK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A59" i="1"/>
  <c r="Y59" i="1"/>
  <c r="W59" i="1"/>
  <c r="U59" i="1"/>
  <c r="S59" i="1"/>
  <c r="Q59" i="1"/>
  <c r="O59" i="1"/>
  <c r="EM58" i="1"/>
  <c r="EL58" i="1"/>
  <c r="EJ58" i="1"/>
  <c r="EH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C58" i="1"/>
  <c r="AB58" i="1"/>
  <c r="Z58" i="1"/>
  <c r="X58" i="1"/>
  <c r="V58" i="1"/>
  <c r="T58" i="1"/>
  <c r="R58" i="1"/>
  <c r="P58" i="1"/>
  <c r="N58" i="1"/>
  <c r="EP57" i="1"/>
  <c r="EK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A57" i="1"/>
  <c r="Y57" i="1"/>
  <c r="W57" i="1"/>
  <c r="U57" i="1"/>
  <c r="S57" i="1"/>
  <c r="Q57" i="1"/>
  <c r="O57" i="1"/>
  <c r="EP56" i="1"/>
  <c r="EK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A56" i="1"/>
  <c r="Y56" i="1"/>
  <c r="W56" i="1"/>
  <c r="U56" i="1"/>
  <c r="S56" i="1"/>
  <c r="Q56" i="1"/>
  <c r="O56" i="1"/>
  <c r="EP55" i="1"/>
  <c r="EK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A55" i="1"/>
  <c r="Y55" i="1"/>
  <c r="W55" i="1"/>
  <c r="U55" i="1"/>
  <c r="S55" i="1"/>
  <c r="Q55" i="1"/>
  <c r="O55" i="1"/>
  <c r="EP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A54" i="1"/>
  <c r="Y54" i="1"/>
  <c r="W54" i="1"/>
  <c r="U54" i="1"/>
  <c r="S54" i="1"/>
  <c r="Q54" i="1"/>
  <c r="O54" i="1"/>
  <c r="EP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A53" i="1"/>
  <c r="Y53" i="1"/>
  <c r="W53" i="1"/>
  <c r="U53" i="1"/>
  <c r="S53" i="1"/>
  <c r="Q53" i="1"/>
  <c r="O53" i="1"/>
  <c r="EP52" i="1"/>
  <c r="EK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A52" i="1"/>
  <c r="Y52" i="1"/>
  <c r="W52" i="1"/>
  <c r="U52" i="1"/>
  <c r="S52" i="1"/>
  <c r="Q52" i="1"/>
  <c r="O52" i="1"/>
  <c r="EP51" i="1"/>
  <c r="EK51" i="1"/>
  <c r="EI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A51" i="1"/>
  <c r="Y51" i="1"/>
  <c r="W51" i="1"/>
  <c r="U51" i="1"/>
  <c r="S51" i="1"/>
  <c r="Q51" i="1"/>
  <c r="O51" i="1"/>
  <c r="EP50" i="1"/>
  <c r="EK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A50" i="1"/>
  <c r="Y50" i="1"/>
  <c r="W50" i="1"/>
  <c r="U50" i="1"/>
  <c r="S50" i="1"/>
  <c r="Q50" i="1"/>
  <c r="O50" i="1"/>
  <c r="EM49" i="1"/>
  <c r="EL49" i="1"/>
  <c r="EJ49" i="1"/>
  <c r="EH49" i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C49" i="1"/>
  <c r="AB49" i="1"/>
  <c r="Z49" i="1"/>
  <c r="X49" i="1"/>
  <c r="V49" i="1"/>
  <c r="T49" i="1"/>
  <c r="R49" i="1"/>
  <c r="P49" i="1"/>
  <c r="N49" i="1"/>
  <c r="EP48" i="1"/>
  <c r="EK48" i="1"/>
  <c r="EI48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A48" i="1"/>
  <c r="Y48" i="1"/>
  <c r="W48" i="1"/>
  <c r="U48" i="1"/>
  <c r="S48" i="1"/>
  <c r="Q48" i="1"/>
  <c r="O48" i="1"/>
  <c r="EP47" i="1"/>
  <c r="EK47" i="1"/>
  <c r="EI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A47" i="1"/>
  <c r="Y47" i="1"/>
  <c r="W47" i="1"/>
  <c r="U47" i="1"/>
  <c r="S47" i="1"/>
  <c r="Q47" i="1"/>
  <c r="O47" i="1"/>
  <c r="EM46" i="1"/>
  <c r="EL46" i="1"/>
  <c r="EJ46" i="1"/>
  <c r="EH46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C46" i="1"/>
  <c r="AB46" i="1"/>
  <c r="Z46" i="1"/>
  <c r="X46" i="1"/>
  <c r="V46" i="1"/>
  <c r="T46" i="1"/>
  <c r="R46" i="1"/>
  <c r="P46" i="1"/>
  <c r="N46" i="1"/>
  <c r="EP45" i="1"/>
  <c r="EP44" i="1" s="1"/>
  <c r="EK45" i="1"/>
  <c r="EK44" i="1" s="1"/>
  <c r="EI45" i="1"/>
  <c r="EI44" i="1" s="1"/>
  <c r="EG45" i="1"/>
  <c r="EG44" i="1" s="1"/>
  <c r="EE45" i="1"/>
  <c r="EE44" i="1" s="1"/>
  <c r="EC45" i="1"/>
  <c r="EC44" i="1" s="1"/>
  <c r="EA45" i="1"/>
  <c r="EA44" i="1" s="1"/>
  <c r="DY45" i="1"/>
  <c r="DY44" i="1" s="1"/>
  <c r="DW45" i="1"/>
  <c r="DW44" i="1" s="1"/>
  <c r="DU45" i="1"/>
  <c r="DU44" i="1" s="1"/>
  <c r="DS45" i="1"/>
  <c r="DS44" i="1" s="1"/>
  <c r="DQ45" i="1"/>
  <c r="DQ44" i="1" s="1"/>
  <c r="DO45" i="1"/>
  <c r="DO44" i="1" s="1"/>
  <c r="DM45" i="1"/>
  <c r="DM44" i="1" s="1"/>
  <c r="DK45" i="1"/>
  <c r="DK44" i="1" s="1"/>
  <c r="DI45" i="1"/>
  <c r="DI44" i="1" s="1"/>
  <c r="DG45" i="1"/>
  <c r="DG44" i="1" s="1"/>
  <c r="DE45" i="1"/>
  <c r="DE44" i="1" s="1"/>
  <c r="DC45" i="1"/>
  <c r="DC44" i="1" s="1"/>
  <c r="DA45" i="1"/>
  <c r="DA44" i="1" s="1"/>
  <c r="CY45" i="1"/>
  <c r="CY44" i="1" s="1"/>
  <c r="CW45" i="1"/>
  <c r="CW44" i="1" s="1"/>
  <c r="CU45" i="1"/>
  <c r="CU44" i="1" s="1"/>
  <c r="CS45" i="1"/>
  <c r="CS44" i="1" s="1"/>
  <c r="CQ45" i="1"/>
  <c r="CQ44" i="1" s="1"/>
  <c r="CO45" i="1"/>
  <c r="CO44" i="1" s="1"/>
  <c r="CM45" i="1"/>
  <c r="CM44" i="1" s="1"/>
  <c r="CK45" i="1"/>
  <c r="CK44" i="1" s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M44" i="1" s="1"/>
  <c r="AK45" i="1"/>
  <c r="AK44" i="1" s="1"/>
  <c r="AI45" i="1"/>
  <c r="AI44" i="1" s="1"/>
  <c r="AG45" i="1"/>
  <c r="AG44" i="1" s="1"/>
  <c r="AE45" i="1"/>
  <c r="AE44" i="1" s="1"/>
  <c r="AA45" i="1"/>
  <c r="AA44" i="1" s="1"/>
  <c r="Y45" i="1"/>
  <c r="Y44" i="1" s="1"/>
  <c r="W45" i="1"/>
  <c r="W44" i="1" s="1"/>
  <c r="U45" i="1"/>
  <c r="U44" i="1" s="1"/>
  <c r="S45" i="1"/>
  <c r="S44" i="1" s="1"/>
  <c r="Q45" i="1"/>
  <c r="Q44" i="1" s="1"/>
  <c r="O45" i="1"/>
  <c r="O44" i="1" s="1"/>
  <c r="EM44" i="1"/>
  <c r="EL44" i="1"/>
  <c r="EJ44" i="1"/>
  <c r="EH44" i="1"/>
  <c r="EF44" i="1"/>
  <c r="ED44" i="1"/>
  <c r="EB44" i="1"/>
  <c r="DZ44" i="1"/>
  <c r="DX44" i="1"/>
  <c r="DV44" i="1"/>
  <c r="DT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C44" i="1"/>
  <c r="AB44" i="1"/>
  <c r="Z44" i="1"/>
  <c r="X44" i="1"/>
  <c r="V44" i="1"/>
  <c r="T44" i="1"/>
  <c r="R44" i="1"/>
  <c r="P44" i="1"/>
  <c r="N44" i="1"/>
  <c r="EP43" i="1"/>
  <c r="EK43" i="1"/>
  <c r="EI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A43" i="1"/>
  <c r="Y43" i="1"/>
  <c r="W43" i="1"/>
  <c r="U43" i="1"/>
  <c r="S43" i="1"/>
  <c r="Q43" i="1"/>
  <c r="O43" i="1"/>
  <c r="EP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A42" i="1"/>
  <c r="Y42" i="1"/>
  <c r="W42" i="1"/>
  <c r="U42" i="1"/>
  <c r="S42" i="1"/>
  <c r="Q42" i="1"/>
  <c r="O42" i="1"/>
  <c r="EM41" i="1"/>
  <c r="EL41" i="1"/>
  <c r="EJ41" i="1"/>
  <c r="EH41" i="1"/>
  <c r="EF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C41" i="1"/>
  <c r="AB41" i="1"/>
  <c r="Z41" i="1"/>
  <c r="X41" i="1"/>
  <c r="V41" i="1"/>
  <c r="T41" i="1"/>
  <c r="R41" i="1"/>
  <c r="P41" i="1"/>
  <c r="N41" i="1"/>
  <c r="EP40" i="1"/>
  <c r="Q40" i="1"/>
  <c r="O40" i="1"/>
  <c r="EP39" i="1"/>
  <c r="Q39" i="1"/>
  <c r="O39" i="1"/>
  <c r="EP38" i="1"/>
  <c r="EK38" i="1"/>
  <c r="EK37" i="1" s="1"/>
  <c r="EI38" i="1"/>
  <c r="EI37" i="1" s="1"/>
  <c r="EG38" i="1"/>
  <c r="EE38" i="1"/>
  <c r="EE37" i="1" s="1"/>
  <c r="EC38" i="1"/>
  <c r="EC37" i="1" s="1"/>
  <c r="EA38" i="1"/>
  <c r="EA37" i="1" s="1"/>
  <c r="DY38" i="1"/>
  <c r="DY37" i="1" s="1"/>
  <c r="DW38" i="1"/>
  <c r="DW37" i="1" s="1"/>
  <c r="DU38" i="1"/>
  <c r="DS38" i="1"/>
  <c r="DQ38" i="1"/>
  <c r="DQ37" i="1" s="1"/>
  <c r="DO38" i="1"/>
  <c r="DO37" i="1" s="1"/>
  <c r="DM38" i="1"/>
  <c r="DM37" i="1" s="1"/>
  <c r="DK38" i="1"/>
  <c r="DK37" i="1" s="1"/>
  <c r="DI38" i="1"/>
  <c r="DG38" i="1"/>
  <c r="DE38" i="1"/>
  <c r="DE37" i="1" s="1"/>
  <c r="DC38" i="1"/>
  <c r="DC37" i="1" s="1"/>
  <c r="DA38" i="1"/>
  <c r="DA37" i="1" s="1"/>
  <c r="CY38" i="1"/>
  <c r="CY37" i="1" s="1"/>
  <c r="CW38" i="1"/>
  <c r="CU38" i="1"/>
  <c r="CS38" i="1"/>
  <c r="CS37" i="1" s="1"/>
  <c r="CQ38" i="1"/>
  <c r="CQ37" i="1" s="1"/>
  <c r="CO38" i="1"/>
  <c r="CO37" i="1" s="1"/>
  <c r="CM38" i="1"/>
  <c r="CM37" i="1" s="1"/>
  <c r="CK38" i="1"/>
  <c r="CI38" i="1"/>
  <c r="CG38" i="1"/>
  <c r="CG37" i="1" s="1"/>
  <c r="CE38" i="1"/>
  <c r="CE37" i="1" s="1"/>
  <c r="CC38" i="1"/>
  <c r="CC37" i="1" s="1"/>
  <c r="CA38" i="1"/>
  <c r="CA37" i="1" s="1"/>
  <c r="BY38" i="1"/>
  <c r="BW38" i="1"/>
  <c r="BU38" i="1"/>
  <c r="BU37" i="1" s="1"/>
  <c r="BS38" i="1"/>
  <c r="BS37" i="1" s="1"/>
  <c r="BQ38" i="1"/>
  <c r="BQ37" i="1" s="1"/>
  <c r="BO38" i="1"/>
  <c r="BO37" i="1" s="1"/>
  <c r="BM38" i="1"/>
  <c r="BK38" i="1"/>
  <c r="BI38" i="1"/>
  <c r="BI37" i="1" s="1"/>
  <c r="BG38" i="1"/>
  <c r="BG37" i="1" s="1"/>
  <c r="BE38" i="1"/>
  <c r="BE37" i="1" s="1"/>
  <c r="BC38" i="1"/>
  <c r="BC37" i="1" s="1"/>
  <c r="BA38" i="1"/>
  <c r="AY38" i="1"/>
  <c r="AW38" i="1"/>
  <c r="AW37" i="1" s="1"/>
  <c r="AU38" i="1"/>
  <c r="AU37" i="1" s="1"/>
  <c r="AS38" i="1"/>
  <c r="AS37" i="1" s="1"/>
  <c r="AQ38" i="1"/>
  <c r="AQ37" i="1" s="1"/>
  <c r="AO38" i="1"/>
  <c r="AM38" i="1"/>
  <c r="AK38" i="1"/>
  <c r="AK37" i="1" s="1"/>
  <c r="AI38" i="1"/>
  <c r="AI37" i="1" s="1"/>
  <c r="AG38" i="1"/>
  <c r="AG37" i="1" s="1"/>
  <c r="AE38" i="1"/>
  <c r="AE37" i="1" s="1"/>
  <c r="AA38" i="1"/>
  <c r="Y38" i="1"/>
  <c r="Y37" i="1" s="1"/>
  <c r="W38" i="1"/>
  <c r="U38" i="1"/>
  <c r="U37" i="1" s="1"/>
  <c r="S38" i="1"/>
  <c r="S37" i="1" s="1"/>
  <c r="Q38" i="1"/>
  <c r="O38" i="1"/>
  <c r="EM37" i="1"/>
  <c r="EL37" i="1"/>
  <c r="EJ37" i="1"/>
  <c r="EH37" i="1"/>
  <c r="EF37" i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C37" i="1"/>
  <c r="AB37" i="1"/>
  <c r="Z37" i="1"/>
  <c r="X37" i="1"/>
  <c r="V37" i="1"/>
  <c r="T37" i="1"/>
  <c r="R37" i="1"/>
  <c r="P37" i="1"/>
  <c r="N37" i="1"/>
  <c r="EP36" i="1"/>
  <c r="EP35" i="1" s="1"/>
  <c r="EK36" i="1"/>
  <c r="EK35" i="1" s="1"/>
  <c r="EI36" i="1"/>
  <c r="EI35" i="1" s="1"/>
  <c r="EG36" i="1"/>
  <c r="EG35" i="1" s="1"/>
  <c r="EE36" i="1"/>
  <c r="EE35" i="1" s="1"/>
  <c r="EC36" i="1"/>
  <c r="EC35" i="1" s="1"/>
  <c r="EA36" i="1"/>
  <c r="EA35" i="1" s="1"/>
  <c r="DY36" i="1"/>
  <c r="DY35" i="1" s="1"/>
  <c r="DW36" i="1"/>
  <c r="DW35" i="1" s="1"/>
  <c r="DU36" i="1"/>
  <c r="DU35" i="1" s="1"/>
  <c r="DS36" i="1"/>
  <c r="DS35" i="1" s="1"/>
  <c r="DQ36" i="1"/>
  <c r="DQ35" i="1" s="1"/>
  <c r="DO36" i="1"/>
  <c r="DO35" i="1" s="1"/>
  <c r="DM36" i="1"/>
  <c r="DM35" i="1" s="1"/>
  <c r="DK36" i="1"/>
  <c r="DK35" i="1" s="1"/>
  <c r="DI36" i="1"/>
  <c r="DI35" i="1" s="1"/>
  <c r="DG36" i="1"/>
  <c r="DG35" i="1" s="1"/>
  <c r="DE36" i="1"/>
  <c r="DE35" i="1" s="1"/>
  <c r="DC36" i="1"/>
  <c r="DC35" i="1" s="1"/>
  <c r="DA36" i="1"/>
  <c r="DA35" i="1" s="1"/>
  <c r="CY36" i="1"/>
  <c r="CY35" i="1" s="1"/>
  <c r="CW36" i="1"/>
  <c r="CW35" i="1" s="1"/>
  <c r="CU36" i="1"/>
  <c r="CU35" i="1" s="1"/>
  <c r="CS36" i="1"/>
  <c r="CS35" i="1" s="1"/>
  <c r="CQ36" i="1"/>
  <c r="CQ35" i="1" s="1"/>
  <c r="CO36" i="1"/>
  <c r="CO35" i="1" s="1"/>
  <c r="CM36" i="1"/>
  <c r="CM35" i="1" s="1"/>
  <c r="CK36" i="1"/>
  <c r="CK35" i="1" s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O35" i="1" s="1"/>
  <c r="AM36" i="1"/>
  <c r="AM35" i="1" s="1"/>
  <c r="AK36" i="1"/>
  <c r="AK35" i="1" s="1"/>
  <c r="AI36" i="1"/>
  <c r="AI35" i="1" s="1"/>
  <c r="AG36" i="1"/>
  <c r="AG35" i="1" s="1"/>
  <c r="AE36" i="1"/>
  <c r="AE35" i="1" s="1"/>
  <c r="AA36" i="1"/>
  <c r="AA35" i="1" s="1"/>
  <c r="Y36" i="1"/>
  <c r="Y35" i="1" s="1"/>
  <c r="W36" i="1"/>
  <c r="W35" i="1" s="1"/>
  <c r="U36" i="1"/>
  <c r="U35" i="1" s="1"/>
  <c r="S36" i="1"/>
  <c r="S35" i="1" s="1"/>
  <c r="Q36" i="1"/>
  <c r="Q35" i="1" s="1"/>
  <c r="O36" i="1"/>
  <c r="O35" i="1" s="1"/>
  <c r="EM35" i="1"/>
  <c r="EL35" i="1"/>
  <c r="EJ35" i="1"/>
  <c r="EH35" i="1"/>
  <c r="EF35" i="1"/>
  <c r="ED35" i="1"/>
  <c r="EB35" i="1"/>
  <c r="DZ35" i="1"/>
  <c r="DX35" i="1"/>
  <c r="DV35" i="1"/>
  <c r="DT35" i="1"/>
  <c r="DR35" i="1"/>
  <c r="DP35" i="1"/>
  <c r="DN35" i="1"/>
  <c r="DL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C35" i="1"/>
  <c r="AB35" i="1"/>
  <c r="Z35" i="1"/>
  <c r="X35" i="1"/>
  <c r="V35" i="1"/>
  <c r="T35" i="1"/>
  <c r="R35" i="1"/>
  <c r="P35" i="1"/>
  <c r="N35" i="1"/>
  <c r="EP34" i="1"/>
  <c r="DY34" i="1"/>
  <c r="DU34" i="1"/>
  <c r="DS34" i="1"/>
  <c r="DO34" i="1"/>
  <c r="DI34" i="1"/>
  <c r="DG34" i="1"/>
  <c r="DC34" i="1"/>
  <c r="CK34" i="1"/>
  <c r="CI34" i="1"/>
  <c r="CE34" i="1"/>
  <c r="CC34" i="1"/>
  <c r="BQ34" i="1"/>
  <c r="BC34" i="1"/>
  <c r="BA34" i="1"/>
  <c r="AI34" i="1"/>
  <c r="AE34" i="1"/>
  <c r="AA34" i="1"/>
  <c r="W34" i="1"/>
  <c r="S34" i="1"/>
  <c r="EP33" i="1"/>
  <c r="DY33" i="1"/>
  <c r="DU33" i="1"/>
  <c r="DS33" i="1"/>
  <c r="DO33" i="1"/>
  <c r="DI33" i="1"/>
  <c r="DG33" i="1"/>
  <c r="DC33" i="1"/>
  <c r="CK33" i="1"/>
  <c r="CI33" i="1"/>
  <c r="CE33" i="1"/>
  <c r="CC33" i="1"/>
  <c r="BQ33" i="1"/>
  <c r="BC33" i="1"/>
  <c r="BA33" i="1"/>
  <c r="AI33" i="1"/>
  <c r="AE33" i="1"/>
  <c r="AA33" i="1"/>
  <c r="W33" i="1"/>
  <c r="S33" i="1"/>
  <c r="EP32" i="1"/>
  <c r="DY32" i="1"/>
  <c r="DU32" i="1"/>
  <c r="DS32" i="1"/>
  <c r="DO32" i="1"/>
  <c r="DI32" i="1"/>
  <c r="DG32" i="1"/>
  <c r="DE32" i="1"/>
  <c r="DC32" i="1"/>
  <c r="CK32" i="1"/>
  <c r="CI32" i="1"/>
  <c r="CE32" i="1"/>
  <c r="CC32" i="1"/>
  <c r="BQ32" i="1"/>
  <c r="BC32" i="1"/>
  <c r="BA32" i="1"/>
  <c r="AI32" i="1"/>
  <c r="AE32" i="1"/>
  <c r="AA32" i="1"/>
  <c r="W32" i="1"/>
  <c r="S32" i="1"/>
  <c r="EP31" i="1"/>
  <c r="DY31" i="1"/>
  <c r="DU31" i="1"/>
  <c r="DS31" i="1"/>
  <c r="DO31" i="1"/>
  <c r="DI31" i="1"/>
  <c r="DG31" i="1"/>
  <c r="DE31" i="1"/>
  <c r="DC31" i="1"/>
  <c r="CK31" i="1"/>
  <c r="CI31" i="1"/>
  <c r="CE31" i="1"/>
  <c r="CC31" i="1"/>
  <c r="BQ31" i="1"/>
  <c r="BC31" i="1"/>
  <c r="BA31" i="1"/>
  <c r="AI31" i="1"/>
  <c r="AE31" i="1"/>
  <c r="AA31" i="1"/>
  <c r="W31" i="1"/>
  <c r="S31" i="1"/>
  <c r="O31" i="1"/>
  <c r="O30" i="1" s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X30" i="1"/>
  <c r="DW30" i="1"/>
  <c r="DV30" i="1"/>
  <c r="DT30" i="1"/>
  <c r="DR30" i="1"/>
  <c r="DQ30" i="1"/>
  <c r="DP30" i="1"/>
  <c r="DN30" i="1"/>
  <c r="DM30" i="1"/>
  <c r="DL30" i="1"/>
  <c r="DK30" i="1"/>
  <c r="DJ30" i="1"/>
  <c r="DH30" i="1"/>
  <c r="DF30" i="1"/>
  <c r="DD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J30" i="1"/>
  <c r="CH30" i="1"/>
  <c r="CG30" i="1"/>
  <c r="CF30" i="1"/>
  <c r="CD30" i="1"/>
  <c r="CB30" i="1"/>
  <c r="CA30" i="1"/>
  <c r="BZ30" i="1"/>
  <c r="BY30" i="1"/>
  <c r="BX30" i="1"/>
  <c r="BW30" i="1"/>
  <c r="BV30" i="1"/>
  <c r="BU30" i="1"/>
  <c r="BT30" i="1"/>
  <c r="BS30" i="1"/>
  <c r="BR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B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H30" i="1"/>
  <c r="AG30" i="1"/>
  <c r="AF30" i="1"/>
  <c r="AD30" i="1"/>
  <c r="AC30" i="1"/>
  <c r="AB30" i="1"/>
  <c r="Z30" i="1"/>
  <c r="Y30" i="1"/>
  <c r="X30" i="1"/>
  <c r="V30" i="1"/>
  <c r="U30" i="1"/>
  <c r="T30" i="1"/>
  <c r="R30" i="1"/>
  <c r="Q30" i="1"/>
  <c r="P30" i="1"/>
  <c r="N30" i="1"/>
  <c r="EP29" i="1"/>
  <c r="O29" i="1"/>
  <c r="EP28" i="1"/>
  <c r="EK28" i="1"/>
  <c r="EI28" i="1"/>
  <c r="EG28" i="1"/>
  <c r="EE28" i="1"/>
  <c r="EC28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A28" i="1"/>
  <c r="Y28" i="1"/>
  <c r="W28" i="1"/>
  <c r="U28" i="1"/>
  <c r="S28" i="1"/>
  <c r="Q28" i="1"/>
  <c r="O28" i="1"/>
  <c r="EP27" i="1"/>
  <c r="EK27" i="1"/>
  <c r="EI27" i="1"/>
  <c r="EG27" i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A27" i="1"/>
  <c r="Y27" i="1"/>
  <c r="W27" i="1"/>
  <c r="U27" i="1"/>
  <c r="S27" i="1"/>
  <c r="Q27" i="1"/>
  <c r="O27" i="1"/>
  <c r="EM26" i="1"/>
  <c r="EL26" i="1"/>
  <c r="EJ26" i="1"/>
  <c r="EH26" i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C26" i="1"/>
  <c r="AB26" i="1"/>
  <c r="Z26" i="1"/>
  <c r="X26" i="1"/>
  <c r="V26" i="1"/>
  <c r="T26" i="1"/>
  <c r="R26" i="1"/>
  <c r="P26" i="1"/>
  <c r="N26" i="1"/>
  <c r="EP25" i="1"/>
  <c r="EP24" i="1" s="1"/>
  <c r="EK25" i="1"/>
  <c r="EK24" i="1" s="1"/>
  <c r="EI25" i="1"/>
  <c r="EI24" i="1" s="1"/>
  <c r="EG25" i="1"/>
  <c r="EG24" i="1" s="1"/>
  <c r="EE25" i="1"/>
  <c r="EE24" i="1" s="1"/>
  <c r="EC25" i="1"/>
  <c r="EC24" i="1" s="1"/>
  <c r="EA25" i="1"/>
  <c r="EA24" i="1" s="1"/>
  <c r="DY25" i="1"/>
  <c r="DY24" i="1" s="1"/>
  <c r="DW25" i="1"/>
  <c r="DW24" i="1" s="1"/>
  <c r="DU25" i="1"/>
  <c r="DU24" i="1" s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A25" i="1"/>
  <c r="AA24" i="1" s="1"/>
  <c r="Y25" i="1"/>
  <c r="Y24" i="1" s="1"/>
  <c r="W25" i="1"/>
  <c r="W24" i="1" s="1"/>
  <c r="U25" i="1"/>
  <c r="S25" i="1"/>
  <c r="S24" i="1" s="1"/>
  <c r="Q25" i="1"/>
  <c r="Q24" i="1" s="1"/>
  <c r="O25" i="1"/>
  <c r="O24" i="1" s="1"/>
  <c r="EM24" i="1"/>
  <c r="EL24" i="1"/>
  <c r="EJ24" i="1"/>
  <c r="EH24" i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C24" i="1"/>
  <c r="AB24" i="1"/>
  <c r="Z24" i="1"/>
  <c r="X24" i="1"/>
  <c r="V24" i="1"/>
  <c r="T24" i="1"/>
  <c r="R24" i="1"/>
  <c r="P24" i="1"/>
  <c r="N24" i="1"/>
  <c r="EP23" i="1"/>
  <c r="EP22" i="1" s="1"/>
  <c r="EK23" i="1"/>
  <c r="EK22" i="1" s="1"/>
  <c r="EI23" i="1"/>
  <c r="EI22" i="1" s="1"/>
  <c r="EG23" i="1"/>
  <c r="EG22" i="1" s="1"/>
  <c r="EE23" i="1"/>
  <c r="EE22" i="1" s="1"/>
  <c r="EC23" i="1"/>
  <c r="EC22" i="1" s="1"/>
  <c r="EA23" i="1"/>
  <c r="EA22" i="1" s="1"/>
  <c r="DY23" i="1"/>
  <c r="DY22" i="1" s="1"/>
  <c r="DW23" i="1"/>
  <c r="DW22" i="1" s="1"/>
  <c r="DU23" i="1"/>
  <c r="DU22" i="1" s="1"/>
  <c r="DS23" i="1"/>
  <c r="DS22" i="1" s="1"/>
  <c r="DQ23" i="1"/>
  <c r="DQ22" i="1" s="1"/>
  <c r="DO23" i="1"/>
  <c r="DO22" i="1" s="1"/>
  <c r="DM23" i="1"/>
  <c r="DM22" i="1" s="1"/>
  <c r="DK23" i="1"/>
  <c r="DK22" i="1" s="1"/>
  <c r="DI23" i="1"/>
  <c r="DI22" i="1" s="1"/>
  <c r="DG23" i="1"/>
  <c r="DG22" i="1" s="1"/>
  <c r="DE23" i="1"/>
  <c r="DE22" i="1" s="1"/>
  <c r="DC23" i="1"/>
  <c r="DC22" i="1" s="1"/>
  <c r="DA23" i="1"/>
  <c r="DA22" i="1" s="1"/>
  <c r="CY23" i="1"/>
  <c r="CY22" i="1" s="1"/>
  <c r="CW23" i="1"/>
  <c r="CW22" i="1" s="1"/>
  <c r="CU23" i="1"/>
  <c r="CU22" i="1" s="1"/>
  <c r="CS23" i="1"/>
  <c r="CS22" i="1" s="1"/>
  <c r="CQ23" i="1"/>
  <c r="CQ22" i="1" s="1"/>
  <c r="CO23" i="1"/>
  <c r="CO22" i="1" s="1"/>
  <c r="CM23" i="1"/>
  <c r="CM22" i="1" s="1"/>
  <c r="CK23" i="1"/>
  <c r="CK22" i="1" s="1"/>
  <c r="CI23" i="1"/>
  <c r="CI22" i="1" s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S22" i="1" s="1"/>
  <c r="BQ23" i="1"/>
  <c r="BQ22" i="1" s="1"/>
  <c r="BO23" i="1"/>
  <c r="BO22" i="1" s="1"/>
  <c r="BM23" i="1"/>
  <c r="BM22" i="1" s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Q23" i="1"/>
  <c r="AQ22" i="1" s="1"/>
  <c r="AO23" i="1"/>
  <c r="AO22" i="1" s="1"/>
  <c r="AM23" i="1"/>
  <c r="AM22" i="1" s="1"/>
  <c r="AK23" i="1"/>
  <c r="AK22" i="1" s="1"/>
  <c r="AI23" i="1"/>
  <c r="AI22" i="1" s="1"/>
  <c r="AG23" i="1"/>
  <c r="AG22" i="1" s="1"/>
  <c r="AE23" i="1"/>
  <c r="AE22" i="1" s="1"/>
  <c r="AA23" i="1"/>
  <c r="AA22" i="1" s="1"/>
  <c r="Y23" i="1"/>
  <c r="Y22" i="1" s="1"/>
  <c r="W23" i="1"/>
  <c r="W22" i="1" s="1"/>
  <c r="U23" i="1"/>
  <c r="U22" i="1" s="1"/>
  <c r="S23" i="1"/>
  <c r="S22" i="1" s="1"/>
  <c r="Q23" i="1"/>
  <c r="Q22" i="1" s="1"/>
  <c r="O23" i="1"/>
  <c r="O22" i="1" s="1"/>
  <c r="EM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C22" i="1"/>
  <c r="AB22" i="1"/>
  <c r="Z22" i="1"/>
  <c r="X22" i="1"/>
  <c r="V22" i="1"/>
  <c r="T22" i="1"/>
  <c r="R22" i="1"/>
  <c r="P22" i="1"/>
  <c r="N22" i="1"/>
  <c r="EP21" i="1"/>
  <c r="EO21" i="1"/>
  <c r="EK21" i="1"/>
  <c r="AY21" i="1"/>
  <c r="AU21" i="1"/>
  <c r="U21" i="1"/>
  <c r="EP20" i="1"/>
  <c r="EO20" i="1"/>
  <c r="EK20" i="1"/>
  <c r="AY20" i="1"/>
  <c r="AU20" i="1"/>
  <c r="U20" i="1"/>
  <c r="EP19" i="1"/>
  <c r="EO19" i="1"/>
  <c r="EK19" i="1"/>
  <c r="AY19" i="1"/>
  <c r="AU19" i="1"/>
  <c r="U19" i="1"/>
  <c r="EP18" i="1"/>
  <c r="EO18" i="1"/>
  <c r="EK18" i="1"/>
  <c r="AY18" i="1"/>
  <c r="AU18" i="1"/>
  <c r="U18" i="1"/>
  <c r="EP17" i="1"/>
  <c r="EK17" i="1"/>
  <c r="CW17" i="1"/>
  <c r="BI17" i="1"/>
  <c r="AY17" i="1"/>
  <c r="AU17" i="1"/>
  <c r="AS17" i="1"/>
  <c r="U17" i="1"/>
  <c r="EP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A16" i="1"/>
  <c r="Y16" i="1"/>
  <c r="W16" i="1"/>
  <c r="U16" i="1"/>
  <c r="S16" i="1"/>
  <c r="Q16" i="1"/>
  <c r="O16" i="1"/>
  <c r="EP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A15" i="1"/>
  <c r="Y15" i="1"/>
  <c r="W15" i="1"/>
  <c r="U15" i="1"/>
  <c r="S15" i="1"/>
  <c r="Q15" i="1"/>
  <c r="O15" i="1"/>
  <c r="EP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A14" i="1"/>
  <c r="Y14" i="1"/>
  <c r="W14" i="1"/>
  <c r="U14" i="1"/>
  <c r="S14" i="1"/>
  <c r="Q14" i="1"/>
  <c r="O14" i="1"/>
  <c r="EK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T13" i="1"/>
  <c r="EP13" i="1" s="1"/>
  <c r="AS13" i="1"/>
  <c r="AQ13" i="1"/>
  <c r="AO13" i="1"/>
  <c r="AM13" i="1"/>
  <c r="AK13" i="1"/>
  <c r="AI13" i="1"/>
  <c r="AG13" i="1"/>
  <c r="AE13" i="1"/>
  <c r="AA13" i="1"/>
  <c r="Y13" i="1"/>
  <c r="W13" i="1"/>
  <c r="U13" i="1"/>
  <c r="S13" i="1"/>
  <c r="Q13" i="1"/>
  <c r="O13" i="1"/>
  <c r="EP12" i="1"/>
  <c r="EK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E34" i="1" s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A12" i="1"/>
  <c r="Y12" i="1"/>
  <c r="W12" i="1"/>
  <c r="U12" i="1"/>
  <c r="S12" i="1"/>
  <c r="Q12" i="1"/>
  <c r="O12" i="1"/>
  <c r="EN11" i="1"/>
  <c r="EN262" i="1" s="1"/>
  <c r="EM11" i="1"/>
  <c r="EL11" i="1"/>
  <c r="EJ11" i="1"/>
  <c r="EH11" i="1"/>
  <c r="EF11" i="1"/>
  <c r="ED11" i="1"/>
  <c r="EB11" i="1"/>
  <c r="DZ11" i="1"/>
  <c r="DX11" i="1"/>
  <c r="DV11" i="1"/>
  <c r="DT11" i="1"/>
  <c r="DR11" i="1"/>
  <c r="DP11" i="1"/>
  <c r="DN11" i="1"/>
  <c r="DL11" i="1"/>
  <c r="DJ11" i="1"/>
  <c r="DH11" i="1"/>
  <c r="DF11" i="1"/>
  <c r="DD11" i="1"/>
  <c r="DB11" i="1"/>
  <c r="CZ11" i="1"/>
  <c r="CX11" i="1"/>
  <c r="CV11" i="1"/>
  <c r="CT11" i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C11" i="1"/>
  <c r="AB11" i="1"/>
  <c r="Z11" i="1"/>
  <c r="X11" i="1"/>
  <c r="V11" i="1"/>
  <c r="T11" i="1"/>
  <c r="R11" i="1"/>
  <c r="P11" i="1"/>
  <c r="N11" i="1"/>
  <c r="S26" i="1" l="1"/>
  <c r="AG26" i="1"/>
  <c r="AS26" i="1"/>
  <c r="BE26" i="1"/>
  <c r="BQ26" i="1"/>
  <c r="CC26" i="1"/>
  <c r="CO26" i="1"/>
  <c r="DA26" i="1"/>
  <c r="DM26" i="1"/>
  <c r="DY26" i="1"/>
  <c r="EK26" i="1"/>
  <c r="AW41" i="1"/>
  <c r="CG41" i="1"/>
  <c r="BS62" i="1"/>
  <c r="CE65" i="1"/>
  <c r="CM74" i="1"/>
  <c r="DK79" i="1"/>
  <c r="DW79" i="1"/>
  <c r="U174" i="1"/>
  <c r="AI174" i="1"/>
  <c r="AU174" i="1"/>
  <c r="BG174" i="1"/>
  <c r="BS174" i="1"/>
  <c r="CE174" i="1"/>
  <c r="DO174" i="1"/>
  <c r="BW203" i="1"/>
  <c r="S41" i="1"/>
  <c r="AG41" i="1"/>
  <c r="BE41" i="1"/>
  <c r="CO41" i="1"/>
  <c r="DA41" i="1"/>
  <c r="DY41" i="1"/>
  <c r="EK41" i="1"/>
  <c r="CU46" i="1"/>
  <c r="EG49" i="1"/>
  <c r="AE62" i="1"/>
  <c r="DS69" i="1"/>
  <c r="AI41" i="1"/>
  <c r="AU41" i="1"/>
  <c r="BS41" i="1"/>
  <c r="CE41" i="1"/>
  <c r="DC41" i="1"/>
  <c r="DO41" i="1"/>
  <c r="EP41" i="1"/>
  <c r="CK46" i="1"/>
  <c r="CC46" i="1"/>
  <c r="DA46" i="1"/>
  <c r="O62" i="1"/>
  <c r="AA62" i="1"/>
  <c r="AO62" i="1"/>
  <c r="BA62" i="1"/>
  <c r="BM62" i="1"/>
  <c r="BY62" i="1"/>
  <c r="CK62" i="1"/>
  <c r="CW62" i="1"/>
  <c r="DI62" i="1"/>
  <c r="DU62" i="1"/>
  <c r="EG62" i="1"/>
  <c r="EQ124" i="1"/>
  <c r="AO174" i="1"/>
  <c r="CK174" i="1"/>
  <c r="EG174" i="1"/>
  <c r="DC203" i="1"/>
  <c r="AQ221" i="1"/>
  <c r="DW225" i="1"/>
  <c r="DQ225" i="1"/>
  <c r="AM196" i="1"/>
  <c r="AY196" i="1"/>
  <c r="BK196" i="1"/>
  <c r="BW196" i="1"/>
  <c r="CI196" i="1"/>
  <c r="CU196" i="1"/>
  <c r="DG196" i="1"/>
  <c r="DS196" i="1"/>
  <c r="EE196" i="1"/>
  <c r="BO79" i="1"/>
  <c r="EI79" i="1"/>
  <c r="BG79" i="1"/>
  <c r="DC79" i="1"/>
  <c r="BS79" i="1"/>
  <c r="DC30" i="1"/>
  <c r="DU30" i="1"/>
  <c r="CE30" i="1"/>
  <c r="U69" i="1"/>
  <c r="EP69" i="1"/>
  <c r="Q174" i="1"/>
  <c r="AE174" i="1"/>
  <c r="EP203" i="1"/>
  <c r="AU210" i="1"/>
  <c r="BA210" i="1"/>
  <c r="BG230" i="1"/>
  <c r="CE230" i="1"/>
  <c r="DO230" i="1"/>
  <c r="AG245" i="1"/>
  <c r="W30" i="1"/>
  <c r="CA191" i="1"/>
  <c r="AI191" i="1"/>
  <c r="EP191" i="1"/>
  <c r="CK225" i="1"/>
  <c r="DI225" i="1"/>
  <c r="AU225" i="1"/>
  <c r="BS225" i="1"/>
  <c r="CE225" i="1"/>
  <c r="DO225" i="1"/>
  <c r="AO230" i="1"/>
  <c r="EQ261" i="1"/>
  <c r="AQ79" i="1"/>
  <c r="CA79" i="1"/>
  <c r="CQ79" i="1"/>
  <c r="EP58" i="1"/>
  <c r="Y65" i="1"/>
  <c r="AY203" i="1"/>
  <c r="CU203" i="1"/>
  <c r="DS203" i="1"/>
  <c r="U11" i="1"/>
  <c r="AM41" i="1"/>
  <c r="AY41" i="1"/>
  <c r="BK41" i="1"/>
  <c r="BW41" i="1"/>
  <c r="CI41" i="1"/>
  <c r="CU41" i="1"/>
  <c r="DG41" i="1"/>
  <c r="DS41" i="1"/>
  <c r="EE41" i="1"/>
  <c r="BU58" i="1"/>
  <c r="CS58" i="1"/>
  <c r="EA181" i="1"/>
  <c r="CS181" i="1"/>
  <c r="EC181" i="1"/>
  <c r="EA196" i="1"/>
  <c r="BC221" i="1"/>
  <c r="CA221" i="1"/>
  <c r="CM221" i="1"/>
  <c r="BY65" i="1"/>
  <c r="CK65" i="1"/>
  <c r="EG65" i="1"/>
  <c r="AI65" i="1"/>
  <c r="BG65" i="1"/>
  <c r="EA65" i="1"/>
  <c r="DG69" i="1"/>
  <c r="DE79" i="1"/>
  <c r="CQ174" i="1"/>
  <c r="DC174" i="1"/>
  <c r="EA174" i="1"/>
  <c r="EP174" i="1"/>
  <c r="BI181" i="1"/>
  <c r="BU181" i="1"/>
  <c r="DE181" i="1"/>
  <c r="S191" i="1"/>
  <c r="AI203" i="1"/>
  <c r="CE203" i="1"/>
  <c r="AL262" i="1"/>
  <c r="DF262" i="1"/>
  <c r="BX262" i="1"/>
  <c r="DH262" i="1"/>
  <c r="U26" i="1"/>
  <c r="AI26" i="1"/>
  <c r="AU26" i="1"/>
  <c r="BG26" i="1"/>
  <c r="BS26" i="1"/>
  <c r="CE26" i="1"/>
  <c r="CQ26" i="1"/>
  <c r="DC26" i="1"/>
  <c r="DO26" i="1"/>
  <c r="EA26" i="1"/>
  <c r="EP26" i="1"/>
  <c r="Y62" i="1"/>
  <c r="AM62" i="1"/>
  <c r="AY62" i="1"/>
  <c r="BK62" i="1"/>
  <c r="BW62" i="1"/>
  <c r="CI62" i="1"/>
  <c r="CU62" i="1"/>
  <c r="DG62" i="1"/>
  <c r="DS62" i="1"/>
  <c r="EE62" i="1"/>
  <c r="Q65" i="1"/>
  <c r="AE65" i="1"/>
  <c r="CG65" i="1"/>
  <c r="BV262" i="1"/>
  <c r="DR262" i="1"/>
  <c r="BL262" i="1"/>
  <c r="EQ40" i="1"/>
  <c r="EQ120" i="1"/>
  <c r="W210" i="1"/>
  <c r="AK210" i="1"/>
  <c r="AW210" i="1"/>
  <c r="BI210" i="1"/>
  <c r="BU210" i="1"/>
  <c r="CG210" i="1"/>
  <c r="CS210" i="1"/>
  <c r="DE210" i="1"/>
  <c r="DQ210" i="1"/>
  <c r="EC210" i="1"/>
  <c r="S225" i="1"/>
  <c r="AG225" i="1"/>
  <c r="DI230" i="1"/>
  <c r="U245" i="1"/>
  <c r="V262" i="1"/>
  <c r="AF262" i="1"/>
  <c r="EJ262" i="1"/>
  <c r="CY62" i="1"/>
  <c r="AA69" i="1"/>
  <c r="AO69" i="1"/>
  <c r="BA69" i="1"/>
  <c r="BM69" i="1"/>
  <c r="BY69" i="1"/>
  <c r="CK69" i="1"/>
  <c r="CW69" i="1"/>
  <c r="DI69" i="1"/>
  <c r="DU69" i="1"/>
  <c r="EG69" i="1"/>
  <c r="CE196" i="1"/>
  <c r="EP196" i="1"/>
  <c r="Y221" i="1"/>
  <c r="AM221" i="1"/>
  <c r="AY221" i="1"/>
  <c r="BK221" i="1"/>
  <c r="BW221" i="1"/>
  <c r="CI221" i="1"/>
  <c r="CU221" i="1"/>
  <c r="DG221" i="1"/>
  <c r="DS221" i="1"/>
  <c r="EE221" i="1"/>
  <c r="DC225" i="1"/>
  <c r="BM225" i="1"/>
  <c r="Y230" i="1"/>
  <c r="W245" i="1"/>
  <c r="AK245" i="1"/>
  <c r="AW245" i="1"/>
  <c r="BI245" i="1"/>
  <c r="BU245" i="1"/>
  <c r="CG245" i="1"/>
  <c r="CS245" i="1"/>
  <c r="DE245" i="1"/>
  <c r="DQ245" i="1"/>
  <c r="EC245" i="1"/>
  <c r="EQ250" i="1"/>
  <c r="AX262" i="1"/>
  <c r="CH262" i="1"/>
  <c r="BF262" i="1"/>
  <c r="DZ262" i="1"/>
  <c r="BA30" i="1"/>
  <c r="CK30" i="1"/>
  <c r="Q49" i="1"/>
  <c r="DK58" i="1"/>
  <c r="BC174" i="1"/>
  <c r="CY174" i="1"/>
  <c r="AG181" i="1"/>
  <c r="AS181" i="1"/>
  <c r="AW181" i="1"/>
  <c r="BS181" i="1"/>
  <c r="CE181" i="1"/>
  <c r="CQ181" i="1"/>
  <c r="DC181" i="1"/>
  <c r="W196" i="1"/>
  <c r="AK196" i="1"/>
  <c r="AW196" i="1"/>
  <c r="BI196" i="1"/>
  <c r="BU196" i="1"/>
  <c r="CG196" i="1"/>
  <c r="CS196" i="1"/>
  <c r="DE196" i="1"/>
  <c r="DQ196" i="1"/>
  <c r="EC196" i="1"/>
  <c r="O196" i="1"/>
  <c r="AA196" i="1"/>
  <c r="BA196" i="1"/>
  <c r="BY196" i="1"/>
  <c r="CW196" i="1"/>
  <c r="DU196" i="1"/>
  <c r="EQ201" i="1"/>
  <c r="AA210" i="1"/>
  <c r="AO210" i="1"/>
  <c r="BM210" i="1"/>
  <c r="BY210" i="1"/>
  <c r="CW210" i="1"/>
  <c r="DI210" i="1"/>
  <c r="EG210" i="1"/>
  <c r="AW225" i="1"/>
  <c r="BU225" i="1"/>
  <c r="CS225" i="1"/>
  <c r="EG230" i="1"/>
  <c r="BY49" i="1"/>
  <c r="DU49" i="1"/>
  <c r="AN262" i="1"/>
  <c r="CV262" i="1"/>
  <c r="EF262" i="1"/>
  <c r="BQ30" i="1"/>
  <c r="AI30" i="1"/>
  <c r="DO30" i="1"/>
  <c r="Y26" i="1"/>
  <c r="AM26" i="1"/>
  <c r="AY26" i="1"/>
  <c r="BK26" i="1"/>
  <c r="BW26" i="1"/>
  <c r="CI26" i="1"/>
  <c r="CU26" i="1"/>
  <c r="DG26" i="1"/>
  <c r="DS26" i="1"/>
  <c r="EE26" i="1"/>
  <c r="DI30" i="1"/>
  <c r="AG46" i="1"/>
  <c r="BE46" i="1"/>
  <c r="DY46" i="1"/>
  <c r="BP262" i="1"/>
  <c r="CN262" i="1"/>
  <c r="BE11" i="1"/>
  <c r="CO11" i="1"/>
  <c r="BD262" i="1"/>
  <c r="CZ262" i="1"/>
  <c r="DX262" i="1"/>
  <c r="N262" i="1"/>
  <c r="AT262" i="1"/>
  <c r="CD262" i="1"/>
  <c r="CP262" i="1"/>
  <c r="DN262" i="1"/>
  <c r="DY11" i="1"/>
  <c r="P262" i="1"/>
  <c r="Z262" i="1"/>
  <c r="O11" i="1"/>
  <c r="DS30" i="1"/>
  <c r="U41" i="1"/>
  <c r="BK46" i="1"/>
  <c r="EE46" i="1"/>
  <c r="O58" i="1"/>
  <c r="AA58" i="1"/>
  <c r="AO58" i="1"/>
  <c r="BA58" i="1"/>
  <c r="BM58" i="1"/>
  <c r="BY58" i="1"/>
  <c r="CK58" i="1"/>
  <c r="CW58" i="1"/>
  <c r="DI58" i="1"/>
  <c r="DU58" i="1"/>
  <c r="EG58" i="1"/>
  <c r="S58" i="1"/>
  <c r="U65" i="1"/>
  <c r="AU65" i="1"/>
  <c r="CQ65" i="1"/>
  <c r="DC65" i="1"/>
  <c r="DO65" i="1"/>
  <c r="AO65" i="1"/>
  <c r="BA65" i="1"/>
  <c r="BM65" i="1"/>
  <c r="CW65" i="1"/>
  <c r="DI65" i="1"/>
  <c r="DU65" i="1"/>
  <c r="O174" i="1"/>
  <c r="AA174" i="1"/>
  <c r="BA174" i="1"/>
  <c r="BM174" i="1"/>
  <c r="BY174" i="1"/>
  <c r="CW174" i="1"/>
  <c r="DI174" i="1"/>
  <c r="DU174" i="1"/>
  <c r="O203" i="1"/>
  <c r="AA203" i="1"/>
  <c r="AO203" i="1"/>
  <c r="BA203" i="1"/>
  <c r="BM203" i="1"/>
  <c r="BY203" i="1"/>
  <c r="CK203" i="1"/>
  <c r="CW203" i="1"/>
  <c r="DI203" i="1"/>
  <c r="DU203" i="1"/>
  <c r="EG203" i="1"/>
  <c r="EQ206" i="1"/>
  <c r="BC225" i="1"/>
  <c r="BO225" i="1"/>
  <c r="CA225" i="1"/>
  <c r="CM225" i="1"/>
  <c r="CY225" i="1"/>
  <c r="DK225" i="1"/>
  <c r="EI225" i="1"/>
  <c r="BO230" i="1"/>
  <c r="CM230" i="1"/>
  <c r="CY230" i="1"/>
  <c r="AU230" i="1"/>
  <c r="EQ237" i="1"/>
  <c r="EQ258" i="1"/>
  <c r="EQ260" i="1"/>
  <c r="W41" i="1"/>
  <c r="AK41" i="1"/>
  <c r="BI41" i="1"/>
  <c r="BU41" i="1"/>
  <c r="CS41" i="1"/>
  <c r="DE41" i="1"/>
  <c r="DQ41" i="1"/>
  <c r="EC41" i="1"/>
  <c r="W46" i="1"/>
  <c r="AK46" i="1"/>
  <c r="AW46" i="1"/>
  <c r="BI46" i="1"/>
  <c r="BU46" i="1"/>
  <c r="CG46" i="1"/>
  <c r="CS46" i="1"/>
  <c r="DE46" i="1"/>
  <c r="DQ46" i="1"/>
  <c r="EC46" i="1"/>
  <c r="AA46" i="1"/>
  <c r="AO46" i="1"/>
  <c r="BM46" i="1"/>
  <c r="DI46" i="1"/>
  <c r="EG46" i="1"/>
  <c r="AQ58" i="1"/>
  <c r="CA58" i="1"/>
  <c r="DW58" i="1"/>
  <c r="CQ62" i="1"/>
  <c r="AW65" i="1"/>
  <c r="DQ65" i="1"/>
  <c r="AM69" i="1"/>
  <c r="AY69" i="1"/>
  <c r="BW69" i="1"/>
  <c r="CI69" i="1"/>
  <c r="BA191" i="1"/>
  <c r="EP210" i="1"/>
  <c r="Y225" i="1"/>
  <c r="DC49" i="1"/>
  <c r="EQ70" i="1"/>
  <c r="CO69" i="1"/>
  <c r="EM79" i="1"/>
  <c r="Y79" i="1"/>
  <c r="W174" i="1"/>
  <c r="O210" i="1"/>
  <c r="CK210" i="1"/>
  <c r="DU210" i="1"/>
  <c r="S221" i="1"/>
  <c r="BU221" i="1"/>
  <c r="EC221" i="1"/>
  <c r="AM210" i="1"/>
  <c r="AY210" i="1"/>
  <c r="BK210" i="1"/>
  <c r="BW210" i="1"/>
  <c r="CI210" i="1"/>
  <c r="CU210" i="1"/>
  <c r="DG210" i="1"/>
  <c r="DS210" i="1"/>
  <c r="EE210" i="1"/>
  <c r="EQ213" i="1"/>
  <c r="EQ214" i="1"/>
  <c r="AQ65" i="1"/>
  <c r="EQ259" i="1"/>
  <c r="AS46" i="1"/>
  <c r="BQ46" i="1"/>
  <c r="CO46" i="1"/>
  <c r="DM46" i="1"/>
  <c r="EK46" i="1"/>
  <c r="Y58" i="1"/>
  <c r="AM58" i="1"/>
  <c r="AY58" i="1"/>
  <c r="BK58" i="1"/>
  <c r="BW58" i="1"/>
  <c r="CI58" i="1"/>
  <c r="CU58" i="1"/>
  <c r="DG58" i="1"/>
  <c r="DS58" i="1"/>
  <c r="EE58" i="1"/>
  <c r="BC62" i="1"/>
  <c r="S65" i="1"/>
  <c r="AG65" i="1"/>
  <c r="AS65" i="1"/>
  <c r="BE65" i="1"/>
  <c r="BQ65" i="1"/>
  <c r="CC65" i="1"/>
  <c r="CO65" i="1"/>
  <c r="U74" i="1"/>
  <c r="AI74" i="1"/>
  <c r="AU74" i="1"/>
  <c r="BG74" i="1"/>
  <c r="BS74" i="1"/>
  <c r="CE74" i="1"/>
  <c r="CQ74" i="1"/>
  <c r="DC74" i="1"/>
  <c r="DO74" i="1"/>
  <c r="EA74" i="1"/>
  <c r="EP74" i="1"/>
  <c r="Y74" i="1"/>
  <c r="AQ74" i="1"/>
  <c r="BI167" i="1"/>
  <c r="CG167" i="1"/>
  <c r="EC167" i="1"/>
  <c r="AQ174" i="1"/>
  <c r="BO174" i="1"/>
  <c r="CA174" i="1"/>
  <c r="CM174" i="1"/>
  <c r="DK174" i="1"/>
  <c r="DW174" i="1"/>
  <c r="EI174" i="1"/>
  <c r="U181" i="1"/>
  <c r="BE181" i="1"/>
  <c r="CO181" i="1"/>
  <c r="DY181" i="1"/>
  <c r="Q196" i="1"/>
  <c r="Q210" i="1"/>
  <c r="AI210" i="1"/>
  <c r="BG210" i="1"/>
  <c r="AO225" i="1"/>
  <c r="BM230" i="1"/>
  <c r="AQ245" i="1"/>
  <c r="CM245" i="1"/>
  <c r="BG181" i="1"/>
  <c r="Y181" i="1"/>
  <c r="AK181" i="1"/>
  <c r="Q181" i="1"/>
  <c r="BO245" i="1"/>
  <c r="DK245" i="1"/>
  <c r="BE245" i="1"/>
  <c r="DA245" i="1"/>
  <c r="AY245" i="1"/>
  <c r="EI245" i="1"/>
  <c r="CC245" i="1"/>
  <c r="DY245" i="1"/>
  <c r="AQ230" i="1"/>
  <c r="BA230" i="1"/>
  <c r="CK230" i="1"/>
  <c r="DW230" i="1"/>
  <c r="S230" i="1"/>
  <c r="W230" i="1"/>
  <c r="AK230" i="1"/>
  <c r="AW230" i="1"/>
  <c r="BI230" i="1"/>
  <c r="BU230" i="1"/>
  <c r="CG230" i="1"/>
  <c r="CS230" i="1"/>
  <c r="DE230" i="1"/>
  <c r="DQ230" i="1"/>
  <c r="EC230" i="1"/>
  <c r="EQ235" i="1"/>
  <c r="AK221" i="1"/>
  <c r="AW221" i="1"/>
  <c r="BI221" i="1"/>
  <c r="CG221" i="1"/>
  <c r="CS221" i="1"/>
  <c r="DE221" i="1"/>
  <c r="DQ221" i="1"/>
  <c r="EQ224" i="1"/>
  <c r="AE221" i="1"/>
  <c r="BO221" i="1"/>
  <c r="CY221" i="1"/>
  <c r="DK221" i="1"/>
  <c r="DW221" i="1"/>
  <c r="EI221" i="1"/>
  <c r="AM167" i="1"/>
  <c r="AY167" i="1"/>
  <c r="BK167" i="1"/>
  <c r="BW167" i="1"/>
  <c r="CI167" i="1"/>
  <c r="CU167" i="1"/>
  <c r="DG167" i="1"/>
  <c r="DS167" i="1"/>
  <c r="EE167" i="1"/>
  <c r="AE167" i="1"/>
  <c r="AQ167" i="1"/>
  <c r="BO167" i="1"/>
  <c r="CA167" i="1"/>
  <c r="CY167" i="1"/>
  <c r="DK167" i="1"/>
  <c r="EQ172" i="1"/>
  <c r="CS167" i="1"/>
  <c r="AA160" i="1"/>
  <c r="CE160" i="1"/>
  <c r="EQ165" i="1"/>
  <c r="BW160" i="1"/>
  <c r="CU160" i="1"/>
  <c r="EQ147" i="1"/>
  <c r="EQ148" i="1"/>
  <c r="EQ152" i="1"/>
  <c r="EQ153" i="1"/>
  <c r="EQ154" i="1"/>
  <c r="EQ158" i="1"/>
  <c r="EQ128" i="1"/>
  <c r="DO79" i="1"/>
  <c r="EQ94" i="1"/>
  <c r="EQ143" i="1"/>
  <c r="EE79" i="1"/>
  <c r="BO74" i="1"/>
  <c r="DK74" i="1"/>
  <c r="EI74" i="1"/>
  <c r="AK58" i="1"/>
  <c r="DE58" i="1"/>
  <c r="EC58" i="1"/>
  <c r="AI62" i="1"/>
  <c r="AU62" i="1"/>
  <c r="BG62" i="1"/>
  <c r="CE62" i="1"/>
  <c r="DC62" i="1"/>
  <c r="DO62" i="1"/>
  <c r="EA62" i="1"/>
  <c r="AO49" i="1"/>
  <c r="BA49" i="1"/>
  <c r="BM49" i="1"/>
  <c r="CK49" i="1"/>
  <c r="CW49" i="1"/>
  <c r="DI49" i="1"/>
  <c r="AI49" i="1"/>
  <c r="AU49" i="1"/>
  <c r="BS49" i="1"/>
  <c r="CQ49" i="1"/>
  <c r="DO49" i="1"/>
  <c r="EA49" i="1"/>
  <c r="EP49" i="1"/>
  <c r="EP46" i="1"/>
  <c r="Q41" i="1"/>
  <c r="AE41" i="1"/>
  <c r="AQ41" i="1"/>
  <c r="BC41" i="1"/>
  <c r="BO41" i="1"/>
  <c r="CA41" i="1"/>
  <c r="CM41" i="1"/>
  <c r="CY41" i="1"/>
  <c r="DK41" i="1"/>
  <c r="DW41" i="1"/>
  <c r="EI41" i="1"/>
  <c r="EP37" i="1"/>
  <c r="BQ41" i="1"/>
  <c r="AM46" i="1"/>
  <c r="AY46" i="1"/>
  <c r="BW46" i="1"/>
  <c r="CI46" i="1"/>
  <c r="DG46" i="1"/>
  <c r="DS46" i="1"/>
  <c r="BG41" i="1"/>
  <c r="CQ41" i="1"/>
  <c r="EA41" i="1"/>
  <c r="AO26" i="1"/>
  <c r="BA26" i="1"/>
  <c r="BM26" i="1"/>
  <c r="BY26" i="1"/>
  <c r="CK26" i="1"/>
  <c r="CW26" i="1"/>
  <c r="DI26" i="1"/>
  <c r="DU26" i="1"/>
  <c r="EG26" i="1"/>
  <c r="Q26" i="1"/>
  <c r="AE26" i="1"/>
  <c r="AQ26" i="1"/>
  <c r="BC26" i="1"/>
  <c r="BO26" i="1"/>
  <c r="CA26" i="1"/>
  <c r="CM26" i="1"/>
  <c r="CY26" i="1"/>
  <c r="DK26" i="1"/>
  <c r="DW26" i="1"/>
  <c r="EI26" i="1"/>
  <c r="EP11" i="1"/>
  <c r="BG49" i="1"/>
  <c r="CE49" i="1"/>
  <c r="EQ12" i="1"/>
  <c r="AM11" i="1"/>
  <c r="AY11" i="1"/>
  <c r="BK11" i="1"/>
  <c r="BW11" i="1"/>
  <c r="CI11" i="1"/>
  <c r="CU11" i="1"/>
  <c r="DG11" i="1"/>
  <c r="DS11" i="1"/>
  <c r="EE11" i="1"/>
  <c r="Q11" i="1"/>
  <c r="EQ15" i="1"/>
  <c r="O46" i="1"/>
  <c r="BA46" i="1"/>
  <c r="BY46" i="1"/>
  <c r="CW46" i="1"/>
  <c r="DU46" i="1"/>
  <c r="W62" i="1"/>
  <c r="BS65" i="1"/>
  <c r="S74" i="1"/>
  <c r="AG74" i="1"/>
  <c r="CY79" i="1"/>
  <c r="AI79" i="1"/>
  <c r="CE79" i="1"/>
  <c r="EQ87" i="1"/>
  <c r="BA79" i="1"/>
  <c r="EA79" i="1"/>
  <c r="EG79" i="1"/>
  <c r="Q79" i="1"/>
  <c r="AE79" i="1"/>
  <c r="AU79" i="1"/>
  <c r="AW167" i="1"/>
  <c r="DQ167" i="1"/>
  <c r="AS41" i="1"/>
  <c r="CC41" i="1"/>
  <c r="DM41" i="1"/>
  <c r="Q46" i="1"/>
  <c r="AE46" i="1"/>
  <c r="AQ46" i="1"/>
  <c r="BC46" i="1"/>
  <c r="BO46" i="1"/>
  <c r="CA46" i="1"/>
  <c r="CM46" i="1"/>
  <c r="CY46" i="1"/>
  <c r="DK46" i="1"/>
  <c r="DW46" i="1"/>
  <c r="EI46" i="1"/>
  <c r="U46" i="1"/>
  <c r="AI46" i="1"/>
  <c r="AU46" i="1"/>
  <c r="BG46" i="1"/>
  <c r="BS46" i="1"/>
  <c r="CE46" i="1"/>
  <c r="CQ46" i="1"/>
  <c r="DC46" i="1"/>
  <c r="DO46" i="1"/>
  <c r="EA46" i="1"/>
  <c r="U58" i="1"/>
  <c r="EQ61" i="1"/>
  <c r="Q62" i="1"/>
  <c r="CA62" i="1"/>
  <c r="DW62" i="1"/>
  <c r="DY69" i="1"/>
  <c r="S79" i="1"/>
  <c r="AG79" i="1"/>
  <c r="W79" i="1"/>
  <c r="AK79" i="1"/>
  <c r="AW79" i="1"/>
  <c r="BI79" i="1"/>
  <c r="BU79" i="1"/>
  <c r="CG79" i="1"/>
  <c r="CS79" i="1"/>
  <c r="BG160" i="1"/>
  <c r="DC160" i="1"/>
  <c r="EA160" i="1"/>
  <c r="AY160" i="1"/>
  <c r="DS160" i="1"/>
  <c r="AA11" i="1"/>
  <c r="AG11" i="1"/>
  <c r="BQ11" i="1"/>
  <c r="DA11" i="1"/>
  <c r="EK11" i="1"/>
  <c r="W49" i="1"/>
  <c r="AK49" i="1"/>
  <c r="AW49" i="1"/>
  <c r="BI49" i="1"/>
  <c r="BU49" i="1"/>
  <c r="CG49" i="1"/>
  <c r="CS49" i="1"/>
  <c r="DE49" i="1"/>
  <c r="DQ49" i="1"/>
  <c r="EC49" i="1"/>
  <c r="BI58" i="1"/>
  <c r="AS11" i="1"/>
  <c r="CC11" i="1"/>
  <c r="DM11" i="1"/>
  <c r="AA41" i="1"/>
  <c r="AO41" i="1"/>
  <c r="BA41" i="1"/>
  <c r="BM41" i="1"/>
  <c r="BY41" i="1"/>
  <c r="CK41" i="1"/>
  <c r="CW41" i="1"/>
  <c r="DI41" i="1"/>
  <c r="DU41" i="1"/>
  <c r="EG41" i="1"/>
  <c r="AE58" i="1"/>
  <c r="BC58" i="1"/>
  <c r="BO58" i="1"/>
  <c r="CM58" i="1"/>
  <c r="CY58" i="1"/>
  <c r="EI58" i="1"/>
  <c r="EC79" i="1"/>
  <c r="DU79" i="1"/>
  <c r="EQ19" i="1"/>
  <c r="EQ42" i="1"/>
  <c r="O167" i="1"/>
  <c r="AA167" i="1"/>
  <c r="AO167" i="1"/>
  <c r="BA167" i="1"/>
  <c r="BM167" i="1"/>
  <c r="BY167" i="1"/>
  <c r="CK167" i="1"/>
  <c r="CW167" i="1"/>
  <c r="DI167" i="1"/>
  <c r="DU167" i="1"/>
  <c r="EG167" i="1"/>
  <c r="AG167" i="1"/>
  <c r="AS167" i="1"/>
  <c r="BQ167" i="1"/>
  <c r="CC167" i="1"/>
  <c r="DA167" i="1"/>
  <c r="DM167" i="1"/>
  <c r="EK167" i="1"/>
  <c r="EQ171" i="1"/>
  <c r="BC167" i="1"/>
  <c r="CM167" i="1"/>
  <c r="DW167" i="1"/>
  <c r="Q69" i="1"/>
  <c r="AE69" i="1"/>
  <c r="AQ69" i="1"/>
  <c r="BC69" i="1"/>
  <c r="BO69" i="1"/>
  <c r="CA69" i="1"/>
  <c r="CM69" i="1"/>
  <c r="CY69" i="1"/>
  <c r="DK69" i="1"/>
  <c r="DW69" i="1"/>
  <c r="EI69" i="1"/>
  <c r="AI69" i="1"/>
  <c r="AU69" i="1"/>
  <c r="BG69" i="1"/>
  <c r="BS69" i="1"/>
  <c r="CE69" i="1"/>
  <c r="CQ69" i="1"/>
  <c r="DC69" i="1"/>
  <c r="DO69" i="1"/>
  <c r="EA69" i="1"/>
  <c r="AS160" i="1"/>
  <c r="BE160" i="1"/>
  <c r="BQ160" i="1"/>
  <c r="CC160" i="1"/>
  <c r="CO160" i="1"/>
  <c r="DA160" i="1"/>
  <c r="DM160" i="1"/>
  <c r="DY160" i="1"/>
  <c r="EK160" i="1"/>
  <c r="W160" i="1"/>
  <c r="BK160" i="1"/>
  <c r="CI160" i="1"/>
  <c r="DG160" i="1"/>
  <c r="EE160" i="1"/>
  <c r="AK174" i="1"/>
  <c r="AW174" i="1"/>
  <c r="BI174" i="1"/>
  <c r="BU174" i="1"/>
  <c r="CG174" i="1"/>
  <c r="CS174" i="1"/>
  <c r="DE174" i="1"/>
  <c r="DQ174" i="1"/>
  <c r="EC174" i="1"/>
  <c r="W181" i="1"/>
  <c r="DO181" i="1"/>
  <c r="U191" i="1"/>
  <c r="AU191" i="1"/>
  <c r="BG191" i="1"/>
  <c r="BS191" i="1"/>
  <c r="CE191" i="1"/>
  <c r="CQ191" i="1"/>
  <c r="DC191" i="1"/>
  <c r="DO191" i="1"/>
  <c r="EA191" i="1"/>
  <c r="DC196" i="1"/>
  <c r="BC65" i="1"/>
  <c r="BO65" i="1"/>
  <c r="CA65" i="1"/>
  <c r="CM65" i="1"/>
  <c r="CY65" i="1"/>
  <c r="DK65" i="1"/>
  <c r="DW65" i="1"/>
  <c r="EI65" i="1"/>
  <c r="BU65" i="1"/>
  <c r="CS65" i="1"/>
  <c r="DE65" i="1"/>
  <c r="EC65" i="1"/>
  <c r="S69" i="1"/>
  <c r="AG69" i="1"/>
  <c r="AS69" i="1"/>
  <c r="BE69" i="1"/>
  <c r="BQ69" i="1"/>
  <c r="CC69" i="1"/>
  <c r="DA69" i="1"/>
  <c r="DM69" i="1"/>
  <c r="EK69" i="1"/>
  <c r="DQ79" i="1"/>
  <c r="EQ146" i="1"/>
  <c r="U160" i="1"/>
  <c r="BS160" i="1"/>
  <c r="CQ160" i="1"/>
  <c r="DO160" i="1"/>
  <c r="AM160" i="1"/>
  <c r="O160" i="1"/>
  <c r="S167" i="1"/>
  <c r="BE167" i="1"/>
  <c r="CO167" i="1"/>
  <c r="DY167" i="1"/>
  <c r="AM174" i="1"/>
  <c r="AY174" i="1"/>
  <c r="BK174" i="1"/>
  <c r="BW174" i="1"/>
  <c r="CI174" i="1"/>
  <c r="CU174" i="1"/>
  <c r="DG174" i="1"/>
  <c r="DS174" i="1"/>
  <c r="EE174" i="1"/>
  <c r="EQ192" i="1"/>
  <c r="AK191" i="1"/>
  <c r="AW191" i="1"/>
  <c r="BI191" i="1"/>
  <c r="BU191" i="1"/>
  <c r="CG191" i="1"/>
  <c r="CS191" i="1"/>
  <c r="DE191" i="1"/>
  <c r="DQ191" i="1"/>
  <c r="EC191" i="1"/>
  <c r="EQ193" i="1"/>
  <c r="AO191" i="1"/>
  <c r="BM191" i="1"/>
  <c r="BY191" i="1"/>
  <c r="CW191" i="1"/>
  <c r="DI191" i="1"/>
  <c r="DU191" i="1"/>
  <c r="EG191" i="1"/>
  <c r="AG191" i="1"/>
  <c r="AS191" i="1"/>
  <c r="BE191" i="1"/>
  <c r="BQ191" i="1"/>
  <c r="CC191" i="1"/>
  <c r="CO191" i="1"/>
  <c r="DA191" i="1"/>
  <c r="DM191" i="1"/>
  <c r="DY191" i="1"/>
  <c r="EK191" i="1"/>
  <c r="DA65" i="1"/>
  <c r="DM65" i="1"/>
  <c r="DY65" i="1"/>
  <c r="EK65" i="1"/>
  <c r="BK69" i="1"/>
  <c r="CU69" i="1"/>
  <c r="EE69" i="1"/>
  <c r="AE74" i="1"/>
  <c r="BC74" i="1"/>
  <c r="CA74" i="1"/>
  <c r="CY74" i="1"/>
  <c r="DW74" i="1"/>
  <c r="AS74" i="1"/>
  <c r="BE74" i="1"/>
  <c r="BQ74" i="1"/>
  <c r="CC74" i="1"/>
  <c r="CO74" i="1"/>
  <c r="DA74" i="1"/>
  <c r="DM74" i="1"/>
  <c r="DY74" i="1"/>
  <c r="EK74" i="1"/>
  <c r="O74" i="1"/>
  <c r="AA74" i="1"/>
  <c r="O79" i="1"/>
  <c r="BM79" i="1"/>
  <c r="CK79" i="1"/>
  <c r="CW79" i="1"/>
  <c r="DI79" i="1"/>
  <c r="EQ135" i="1"/>
  <c r="EQ141" i="1"/>
  <c r="AK167" i="1"/>
  <c r="BU167" i="1"/>
  <c r="DE167" i="1"/>
  <c r="U167" i="1"/>
  <c r="AO181" i="1"/>
  <c r="BA181" i="1"/>
  <c r="BM181" i="1"/>
  <c r="BY181" i="1"/>
  <c r="CK181" i="1"/>
  <c r="CW181" i="1"/>
  <c r="DI181" i="1"/>
  <c r="DU181" i="1"/>
  <c r="EG181" i="1"/>
  <c r="CG181" i="1"/>
  <c r="DQ181" i="1"/>
  <c r="CK191" i="1"/>
  <c r="AU196" i="1"/>
  <c r="Y191" i="1"/>
  <c r="AM191" i="1"/>
  <c r="AY191" i="1"/>
  <c r="BK191" i="1"/>
  <c r="BW191" i="1"/>
  <c r="CI191" i="1"/>
  <c r="CU191" i="1"/>
  <c r="DG191" i="1"/>
  <c r="DS191" i="1"/>
  <c r="EE191" i="1"/>
  <c r="Q191" i="1"/>
  <c r="AE191" i="1"/>
  <c r="AQ191" i="1"/>
  <c r="BC191" i="1"/>
  <c r="BO191" i="1"/>
  <c r="CM191" i="1"/>
  <c r="CY191" i="1"/>
  <c r="DK191" i="1"/>
  <c r="DW191" i="1"/>
  <c r="EI191" i="1"/>
  <c r="Y203" i="1"/>
  <c r="AM203" i="1"/>
  <c r="BK203" i="1"/>
  <c r="CI203" i="1"/>
  <c r="DG203" i="1"/>
  <c r="EE203" i="1"/>
  <c r="S210" i="1"/>
  <c r="AG210" i="1"/>
  <c r="AS210" i="1"/>
  <c r="BE210" i="1"/>
  <c r="BQ210" i="1"/>
  <c r="CC210" i="1"/>
  <c r="CO210" i="1"/>
  <c r="DA210" i="1"/>
  <c r="DM210" i="1"/>
  <c r="DY210" i="1"/>
  <c r="EK210" i="1"/>
  <c r="Q245" i="1"/>
  <c r="AE245" i="1"/>
  <c r="BC245" i="1"/>
  <c r="CA245" i="1"/>
  <c r="CY245" i="1"/>
  <c r="DW245" i="1"/>
  <c r="AI245" i="1"/>
  <c r="AU245" i="1"/>
  <c r="BG245" i="1"/>
  <c r="BS245" i="1"/>
  <c r="CE245" i="1"/>
  <c r="CQ245" i="1"/>
  <c r="DC245" i="1"/>
  <c r="DO245" i="1"/>
  <c r="EA245" i="1"/>
  <c r="S181" i="1"/>
  <c r="AE181" i="1"/>
  <c r="AQ181" i="1"/>
  <c r="BC181" i="1"/>
  <c r="BO181" i="1"/>
  <c r="CA181" i="1"/>
  <c r="CM181" i="1"/>
  <c r="CY181" i="1"/>
  <c r="DK181" i="1"/>
  <c r="DW181" i="1"/>
  <c r="EI181" i="1"/>
  <c r="AI181" i="1"/>
  <c r="AU181" i="1"/>
  <c r="BQ181" i="1"/>
  <c r="CC181" i="1"/>
  <c r="DA181" i="1"/>
  <c r="DM181" i="1"/>
  <c r="EK181" i="1"/>
  <c r="U196" i="1"/>
  <c r="AI196" i="1"/>
  <c r="BG196" i="1"/>
  <c r="BS196" i="1"/>
  <c r="CQ196" i="1"/>
  <c r="DO196" i="1"/>
  <c r="W203" i="1"/>
  <c r="AK203" i="1"/>
  <c r="AW203" i="1"/>
  <c r="BI203" i="1"/>
  <c r="BU203" i="1"/>
  <c r="CG203" i="1"/>
  <c r="CS203" i="1"/>
  <c r="DE203" i="1"/>
  <c r="DQ203" i="1"/>
  <c r="EC203" i="1"/>
  <c r="U210" i="1"/>
  <c r="AI221" i="1"/>
  <c r="AU221" i="1"/>
  <c r="BG221" i="1"/>
  <c r="BS221" i="1"/>
  <c r="CE221" i="1"/>
  <c r="CQ221" i="1"/>
  <c r="DC221" i="1"/>
  <c r="DO221" i="1"/>
  <c r="EA221" i="1"/>
  <c r="EQ229" i="1"/>
  <c r="S245" i="1"/>
  <c r="BQ245" i="1"/>
  <c r="CO245" i="1"/>
  <c r="DM245" i="1"/>
  <c r="EK245" i="1"/>
  <c r="EQ255" i="1"/>
  <c r="EQ257" i="1"/>
  <c r="EQ251" i="1"/>
  <c r="EQ204" i="1"/>
  <c r="AE203" i="1"/>
  <c r="AQ203" i="1"/>
  <c r="BC203" i="1"/>
  <c r="BO203" i="1"/>
  <c r="CA203" i="1"/>
  <c r="CM203" i="1"/>
  <c r="CY203" i="1"/>
  <c r="DK203" i="1"/>
  <c r="DW203" i="1"/>
  <c r="EI203" i="1"/>
  <c r="EQ205" i="1"/>
  <c r="BG203" i="1"/>
  <c r="EA203" i="1"/>
  <c r="EQ222" i="1"/>
  <c r="AA221" i="1"/>
  <c r="AO221" i="1"/>
  <c r="BA221" i="1"/>
  <c r="BM221" i="1"/>
  <c r="BY221" i="1"/>
  <c r="CK221" i="1"/>
  <c r="CW221" i="1"/>
  <c r="DI221" i="1"/>
  <c r="DU221" i="1"/>
  <c r="EG221" i="1"/>
  <c r="AG221" i="1"/>
  <c r="AS221" i="1"/>
  <c r="BE221" i="1"/>
  <c r="BQ221" i="1"/>
  <c r="CC221" i="1"/>
  <c r="CO221" i="1"/>
  <c r="DA221" i="1"/>
  <c r="DM221" i="1"/>
  <c r="DY221" i="1"/>
  <c r="EK221" i="1"/>
  <c r="BG225" i="1"/>
  <c r="CQ225" i="1"/>
  <c r="EA225" i="1"/>
  <c r="BA225" i="1"/>
  <c r="BY225" i="1"/>
  <c r="CW225" i="1"/>
  <c r="O230" i="1"/>
  <c r="AA230" i="1"/>
  <c r="BY230" i="1"/>
  <c r="CW230" i="1"/>
  <c r="DU230" i="1"/>
  <c r="Y245" i="1"/>
  <c r="AM245" i="1"/>
  <c r="BK245" i="1"/>
  <c r="BW245" i="1"/>
  <c r="CI245" i="1"/>
  <c r="CU245" i="1"/>
  <c r="DG245" i="1"/>
  <c r="DS245" i="1"/>
  <c r="EE245" i="1"/>
  <c r="S203" i="1"/>
  <c r="AG203" i="1"/>
  <c r="AS203" i="1"/>
  <c r="BE203" i="1"/>
  <c r="BQ203" i="1"/>
  <c r="CC203" i="1"/>
  <c r="CO203" i="1"/>
  <c r="DA203" i="1"/>
  <c r="DM203" i="1"/>
  <c r="DY203" i="1"/>
  <c r="EK203" i="1"/>
  <c r="EQ209" i="1"/>
  <c r="EQ211" i="1"/>
  <c r="AE210" i="1"/>
  <c r="AQ210" i="1"/>
  <c r="BC210" i="1"/>
  <c r="BO210" i="1"/>
  <c r="CA210" i="1"/>
  <c r="CM210" i="1"/>
  <c r="CY210" i="1"/>
  <c r="DK210" i="1"/>
  <c r="DW210" i="1"/>
  <c r="EI210" i="1"/>
  <c r="W225" i="1"/>
  <c r="AK225" i="1"/>
  <c r="BI225" i="1"/>
  <c r="CG225" i="1"/>
  <c r="DE225" i="1"/>
  <c r="EC225" i="1"/>
  <c r="Q230" i="1"/>
  <c r="AE230" i="1"/>
  <c r="BC230" i="1"/>
  <c r="CA230" i="1"/>
  <c r="DK230" i="1"/>
  <c r="EI230" i="1"/>
  <c r="CQ230" i="1"/>
  <c r="EA230" i="1"/>
  <c r="O245" i="1"/>
  <c r="AA245" i="1"/>
  <c r="AO245" i="1"/>
  <c r="BA245" i="1"/>
  <c r="BM245" i="1"/>
  <c r="BY245" i="1"/>
  <c r="CK245" i="1"/>
  <c r="CW245" i="1"/>
  <c r="DI245" i="1"/>
  <c r="DU245" i="1"/>
  <c r="EG245" i="1"/>
  <c r="AS245" i="1"/>
  <c r="AE11" i="1"/>
  <c r="BO11" i="1"/>
  <c r="CY11" i="1"/>
  <c r="DW11" i="1"/>
  <c r="EQ23" i="1"/>
  <c r="EQ22" i="1" s="1"/>
  <c r="EQ31" i="1"/>
  <c r="DG30" i="1"/>
  <c r="AR262" i="1"/>
  <c r="BJ262" i="1"/>
  <c r="CJ262" i="1"/>
  <c r="DB262" i="1"/>
  <c r="DT262" i="1"/>
  <c r="EL262" i="1"/>
  <c r="EQ18" i="1"/>
  <c r="O26" i="1"/>
  <c r="S46" i="1"/>
  <c r="T262" i="1"/>
  <c r="AB262" i="1"/>
  <c r="W11" i="1"/>
  <c r="AK11" i="1"/>
  <c r="AW11" i="1"/>
  <c r="BI11" i="1"/>
  <c r="BU11" i="1"/>
  <c r="CG11" i="1"/>
  <c r="CS11" i="1"/>
  <c r="DQ11" i="1"/>
  <c r="EC11" i="1"/>
  <c r="EQ16" i="1"/>
  <c r="EQ25" i="1"/>
  <c r="EQ24" i="1" s="1"/>
  <c r="CI30" i="1"/>
  <c r="Y41" i="1"/>
  <c r="EQ48" i="1"/>
  <c r="AG58" i="1"/>
  <c r="AS58" i="1"/>
  <c r="BE58" i="1"/>
  <c r="BQ58" i="1"/>
  <c r="CC58" i="1"/>
  <c r="CO58" i="1"/>
  <c r="DA58" i="1"/>
  <c r="DM58" i="1"/>
  <c r="DY58" i="1"/>
  <c r="EK58" i="1"/>
  <c r="AQ62" i="1"/>
  <c r="BO62" i="1"/>
  <c r="CM62" i="1"/>
  <c r="DK62" i="1"/>
  <c r="EI62" i="1"/>
  <c r="O69" i="1"/>
  <c r="EQ54" i="1"/>
  <c r="AA67" i="1"/>
  <c r="AA65" i="1" s="1"/>
  <c r="EP67" i="1"/>
  <c r="AO11" i="1"/>
  <c r="BA11" i="1"/>
  <c r="BM11" i="1"/>
  <c r="BY11" i="1"/>
  <c r="CK11" i="1"/>
  <c r="CW11" i="1"/>
  <c r="DI11" i="1"/>
  <c r="DU11" i="1"/>
  <c r="EG11" i="1"/>
  <c r="AI11" i="1"/>
  <c r="BG11" i="1"/>
  <c r="BS11" i="1"/>
  <c r="CE11" i="1"/>
  <c r="CQ11" i="1"/>
  <c r="DC11" i="1"/>
  <c r="DO11" i="1"/>
  <c r="EA11" i="1"/>
  <c r="EQ21" i="1"/>
  <c r="EQ32" i="1"/>
  <c r="BC30" i="1"/>
  <c r="EQ39" i="1"/>
  <c r="AM49" i="1"/>
  <c r="AY49" i="1"/>
  <c r="BK49" i="1"/>
  <c r="BW49" i="1"/>
  <c r="CI49" i="1"/>
  <c r="CU49" i="1"/>
  <c r="DG49" i="1"/>
  <c r="DS49" i="1"/>
  <c r="EE49" i="1"/>
  <c r="W58" i="1"/>
  <c r="AW58" i="1"/>
  <c r="CG58" i="1"/>
  <c r="DQ58" i="1"/>
  <c r="EQ60" i="1"/>
  <c r="W65" i="1"/>
  <c r="EO11" i="1"/>
  <c r="EO262" i="1" s="1"/>
  <c r="EQ20" i="1"/>
  <c r="EQ27" i="1"/>
  <c r="AK26" i="1"/>
  <c r="AW26" i="1"/>
  <c r="BI26" i="1"/>
  <c r="BU26" i="1"/>
  <c r="CG26" i="1"/>
  <c r="CS26" i="1"/>
  <c r="DE26" i="1"/>
  <c r="DQ26" i="1"/>
  <c r="EC26" i="1"/>
  <c r="EQ28" i="1"/>
  <c r="DY30" i="1"/>
  <c r="EQ36" i="1"/>
  <c r="EQ35" i="1" s="1"/>
  <c r="EQ43" i="1"/>
  <c r="EQ45" i="1"/>
  <c r="EQ44" i="1" s="1"/>
  <c r="EQ47" i="1"/>
  <c r="O49" i="1"/>
  <c r="AA49" i="1"/>
  <c r="EQ53" i="1"/>
  <c r="EQ64" i="1"/>
  <c r="AQ11" i="1"/>
  <c r="CA11" i="1"/>
  <c r="EQ14" i="1"/>
  <c r="S11" i="1"/>
  <c r="CC30" i="1"/>
  <c r="AE49" i="1"/>
  <c r="AQ49" i="1"/>
  <c r="BC49" i="1"/>
  <c r="BO49" i="1"/>
  <c r="CA49" i="1"/>
  <c r="CM49" i="1"/>
  <c r="CY49" i="1"/>
  <c r="DK49" i="1"/>
  <c r="DW49" i="1"/>
  <c r="EI49" i="1"/>
  <c r="EQ55" i="1"/>
  <c r="EQ63" i="1"/>
  <c r="EQ68" i="1"/>
  <c r="BC11" i="1"/>
  <c r="CM11" i="1"/>
  <c r="DK11" i="1"/>
  <c r="EI11" i="1"/>
  <c r="EP30" i="1"/>
  <c r="AH262" i="1"/>
  <c r="AZ262" i="1"/>
  <c r="BR262" i="1"/>
  <c r="CB262" i="1"/>
  <c r="CT262" i="1"/>
  <c r="DL262" i="1"/>
  <c r="ED262" i="1"/>
  <c r="EQ17" i="1"/>
  <c r="AA26" i="1"/>
  <c r="AE30" i="1"/>
  <c r="S49" i="1"/>
  <c r="AG49" i="1"/>
  <c r="AS49" i="1"/>
  <c r="BE49" i="1"/>
  <c r="BQ49" i="1"/>
  <c r="CC49" i="1"/>
  <c r="CO49" i="1"/>
  <c r="DA49" i="1"/>
  <c r="DM49" i="1"/>
  <c r="DY49" i="1"/>
  <c r="EK49" i="1"/>
  <c r="EQ52" i="1"/>
  <c r="EQ50" i="1"/>
  <c r="Y49" i="1"/>
  <c r="EQ56" i="1"/>
  <c r="EQ57" i="1"/>
  <c r="Q58" i="1"/>
  <c r="AI58" i="1"/>
  <c r="AU58" i="1"/>
  <c r="BG58" i="1"/>
  <c r="BS58" i="1"/>
  <c r="CE58" i="1"/>
  <c r="CQ58" i="1"/>
  <c r="DC58" i="1"/>
  <c r="DO58" i="1"/>
  <c r="EA58" i="1"/>
  <c r="U62" i="1"/>
  <c r="EP62" i="1"/>
  <c r="EQ66" i="1"/>
  <c r="AM74" i="1"/>
  <c r="AY74" i="1"/>
  <c r="BK74" i="1"/>
  <c r="BW74" i="1"/>
  <c r="CI74" i="1"/>
  <c r="CU74" i="1"/>
  <c r="DG74" i="1"/>
  <c r="DS74" i="1"/>
  <c r="EE74" i="1"/>
  <c r="EQ98" i="1"/>
  <c r="AA79" i="1"/>
  <c r="AO79" i="1"/>
  <c r="BY79" i="1"/>
  <c r="EQ88" i="1"/>
  <c r="EQ89" i="1"/>
  <c r="EQ90" i="1"/>
  <c r="EQ73" i="1"/>
  <c r="EQ72" i="1" s="1"/>
  <c r="EQ78" i="1"/>
  <c r="BC79" i="1"/>
  <c r="CM79" i="1"/>
  <c r="EQ81" i="1"/>
  <c r="EQ106" i="1"/>
  <c r="AK65" i="1"/>
  <c r="BI65" i="1"/>
  <c r="EQ71" i="1"/>
  <c r="EQ69" i="1" s="1"/>
  <c r="EQ132" i="1"/>
  <c r="S62" i="1"/>
  <c r="AG62" i="1"/>
  <c r="AS62" i="1"/>
  <c r="BE62" i="1"/>
  <c r="BQ62" i="1"/>
  <c r="CC62" i="1"/>
  <c r="CO62" i="1"/>
  <c r="DA62" i="1"/>
  <c r="DM62" i="1"/>
  <c r="DY62" i="1"/>
  <c r="EK62" i="1"/>
  <c r="AK62" i="1"/>
  <c r="AW62" i="1"/>
  <c r="BI62" i="1"/>
  <c r="BU62" i="1"/>
  <c r="CG62" i="1"/>
  <c r="CS62" i="1"/>
  <c r="DE62" i="1"/>
  <c r="DQ62" i="1"/>
  <c r="EC62" i="1"/>
  <c r="AJ65" i="1"/>
  <c r="AM65" i="1"/>
  <c r="AY65" i="1"/>
  <c r="BK65" i="1"/>
  <c r="BW65" i="1"/>
  <c r="CI65" i="1"/>
  <c r="CU65" i="1"/>
  <c r="DG65" i="1"/>
  <c r="DS65" i="1"/>
  <c r="EE65" i="1"/>
  <c r="W69" i="1"/>
  <c r="AK69" i="1"/>
  <c r="AW69" i="1"/>
  <c r="BI69" i="1"/>
  <c r="BU69" i="1"/>
  <c r="CG69" i="1"/>
  <c r="CS69" i="1"/>
  <c r="DE69" i="1"/>
  <c r="DQ69" i="1"/>
  <c r="EC69" i="1"/>
  <c r="EQ75" i="1"/>
  <c r="AK74" i="1"/>
  <c r="AW74" i="1"/>
  <c r="BI74" i="1"/>
  <c r="BU74" i="1"/>
  <c r="CG74" i="1"/>
  <c r="CS74" i="1"/>
  <c r="DE74" i="1"/>
  <c r="DQ74" i="1"/>
  <c r="EC74" i="1"/>
  <c r="EQ76" i="1"/>
  <c r="AO74" i="1"/>
  <c r="BA74" i="1"/>
  <c r="BM74" i="1"/>
  <c r="BY74" i="1"/>
  <c r="CK74" i="1"/>
  <c r="CW74" i="1"/>
  <c r="DI74" i="1"/>
  <c r="DU74" i="1"/>
  <c r="EG74" i="1"/>
  <c r="EP79" i="1"/>
  <c r="EQ85" i="1"/>
  <c r="EQ86" i="1"/>
  <c r="EQ144" i="1"/>
  <c r="AK160" i="1"/>
  <c r="AW160" i="1"/>
  <c r="BI160" i="1"/>
  <c r="BU160" i="1"/>
  <c r="CG160" i="1"/>
  <c r="CS160" i="1"/>
  <c r="DE160" i="1"/>
  <c r="DQ160" i="1"/>
  <c r="EC160" i="1"/>
  <c r="BA163" i="1"/>
  <c r="EQ163" i="1" s="1"/>
  <c r="Q167" i="1"/>
  <c r="AI167" i="1"/>
  <c r="AU167" i="1"/>
  <c r="BG167" i="1"/>
  <c r="BS167" i="1"/>
  <c r="CE167" i="1"/>
  <c r="CQ167" i="1"/>
  <c r="DC167" i="1"/>
  <c r="DO167" i="1"/>
  <c r="EA167" i="1"/>
  <c r="EQ170" i="1"/>
  <c r="EQ173" i="1"/>
  <c r="EP181" i="1"/>
  <c r="O191" i="1"/>
  <c r="AA191" i="1"/>
  <c r="EQ195" i="1"/>
  <c r="AO196" i="1"/>
  <c r="BM196" i="1"/>
  <c r="CK196" i="1"/>
  <c r="DI196" i="1"/>
  <c r="EG196" i="1"/>
  <c r="EQ199" i="1"/>
  <c r="EQ200" i="1"/>
  <c r="U203" i="1"/>
  <c r="AU203" i="1"/>
  <c r="BS203" i="1"/>
  <c r="CQ203" i="1"/>
  <c r="DO203" i="1"/>
  <c r="EQ102" i="1"/>
  <c r="S174" i="1"/>
  <c r="AG174" i="1"/>
  <c r="AS174" i="1"/>
  <c r="BE174" i="1"/>
  <c r="BQ174" i="1"/>
  <c r="CC174" i="1"/>
  <c r="CO174" i="1"/>
  <c r="DA174" i="1"/>
  <c r="DM174" i="1"/>
  <c r="DY174" i="1"/>
  <c r="EK174" i="1"/>
  <c r="EQ176" i="1"/>
  <c r="EQ183" i="1"/>
  <c r="EQ186" i="1"/>
  <c r="EQ185" i="1" s="1"/>
  <c r="EQ110" i="1"/>
  <c r="EQ111" i="1"/>
  <c r="EQ112" i="1"/>
  <c r="AO160" i="1"/>
  <c r="BA160" i="1"/>
  <c r="BM160" i="1"/>
  <c r="BY160" i="1"/>
  <c r="CK160" i="1"/>
  <c r="CW160" i="1"/>
  <c r="DI160" i="1"/>
  <c r="DU160" i="1"/>
  <c r="EG160" i="1"/>
  <c r="AG160" i="1"/>
  <c r="W167" i="1"/>
  <c r="Y174" i="1"/>
  <c r="O181" i="1"/>
  <c r="AA181" i="1"/>
  <c r="AM181" i="1"/>
  <c r="AY181" i="1"/>
  <c r="BK181" i="1"/>
  <c r="BW181" i="1"/>
  <c r="CI181" i="1"/>
  <c r="CU181" i="1"/>
  <c r="DG181" i="1"/>
  <c r="DS181" i="1"/>
  <c r="EE181" i="1"/>
  <c r="EQ194" i="1"/>
  <c r="EQ191" i="1" s="1"/>
  <c r="S196" i="1"/>
  <c r="AG196" i="1"/>
  <c r="AS196" i="1"/>
  <c r="BE196" i="1"/>
  <c r="BQ196" i="1"/>
  <c r="CC196" i="1"/>
  <c r="CO196" i="1"/>
  <c r="DA196" i="1"/>
  <c r="DM196" i="1"/>
  <c r="DY196" i="1"/>
  <c r="EK196" i="1"/>
  <c r="EQ202" i="1"/>
  <c r="Q203" i="1"/>
  <c r="EQ142" i="1"/>
  <c r="EQ145" i="1"/>
  <c r="Q160" i="1"/>
  <c r="AE160" i="1"/>
  <c r="AQ160" i="1"/>
  <c r="BC160" i="1"/>
  <c r="BO160" i="1"/>
  <c r="CA160" i="1"/>
  <c r="CM160" i="1"/>
  <c r="CY160" i="1"/>
  <c r="DK160" i="1"/>
  <c r="DW160" i="1"/>
  <c r="EI160" i="1"/>
  <c r="AI160" i="1"/>
  <c r="AU160" i="1"/>
  <c r="EQ188" i="1"/>
  <c r="EQ187" i="1" s="1"/>
  <c r="Y196" i="1"/>
  <c r="EQ166" i="1"/>
  <c r="EP160" i="1"/>
  <c r="EQ164" i="1"/>
  <c r="Y167" i="1"/>
  <c r="EQ184" i="1"/>
  <c r="EQ190" i="1"/>
  <c r="EQ189" i="1" s="1"/>
  <c r="EQ197" i="1"/>
  <c r="AE196" i="1"/>
  <c r="AQ196" i="1"/>
  <c r="BC196" i="1"/>
  <c r="BO196" i="1"/>
  <c r="CA196" i="1"/>
  <c r="CM196" i="1"/>
  <c r="CY196" i="1"/>
  <c r="DK196" i="1"/>
  <c r="DW196" i="1"/>
  <c r="EI196" i="1"/>
  <c r="EQ198" i="1"/>
  <c r="EQ220" i="1"/>
  <c r="EQ219" i="1" s="1"/>
  <c r="W221" i="1"/>
  <c r="AJ225" i="1"/>
  <c r="AA225" i="1"/>
  <c r="DU225" i="1"/>
  <c r="EG225" i="1"/>
  <c r="AI225" i="1"/>
  <c r="U230" i="1"/>
  <c r="AI230" i="1"/>
  <c r="BS230" i="1"/>
  <c r="DC230" i="1"/>
  <c r="EP245" i="1"/>
  <c r="EQ248" i="1"/>
  <c r="EQ256" i="1"/>
  <c r="EQ207" i="1"/>
  <c r="EQ215" i="1"/>
  <c r="AQ225" i="1"/>
  <c r="EP227" i="1"/>
  <c r="DS225" i="1"/>
  <c r="EE225" i="1"/>
  <c r="EQ242" i="1"/>
  <c r="EQ247" i="1"/>
  <c r="EQ218" i="1"/>
  <c r="EQ243" i="1"/>
  <c r="EQ254" i="1"/>
  <c r="BS210" i="1"/>
  <c r="CE210" i="1"/>
  <c r="CQ210" i="1"/>
  <c r="DC210" i="1"/>
  <c r="DO210" i="1"/>
  <c r="EA210" i="1"/>
  <c r="EQ217" i="1"/>
  <c r="EQ223" i="1"/>
  <c r="EQ221" i="1" s="1"/>
  <c r="Q225" i="1"/>
  <c r="AE225" i="1"/>
  <c r="EQ234" i="1"/>
  <c r="AG230" i="1"/>
  <c r="AS230" i="1"/>
  <c r="BE230" i="1"/>
  <c r="BQ230" i="1"/>
  <c r="CC230" i="1"/>
  <c r="CO230" i="1"/>
  <c r="DA230" i="1"/>
  <c r="DM230" i="1"/>
  <c r="DY230" i="1"/>
  <c r="EK230" i="1"/>
  <c r="EQ236" i="1"/>
  <c r="EQ253" i="1"/>
  <c r="EQ208" i="1"/>
  <c r="Y210" i="1"/>
  <c r="EQ216" i="1"/>
  <c r="Q221" i="1"/>
  <c r="U221" i="1"/>
  <c r="AM225" i="1"/>
  <c r="AY225" i="1"/>
  <c r="BK225" i="1"/>
  <c r="BW225" i="1"/>
  <c r="CI225" i="1"/>
  <c r="CU225" i="1"/>
  <c r="DG225" i="1"/>
  <c r="EQ244" i="1"/>
  <c r="EQ249" i="1"/>
  <c r="EQ252" i="1"/>
  <c r="EQ34" i="1"/>
  <c r="AC262" i="1"/>
  <c r="EM262" i="1"/>
  <c r="R262" i="1"/>
  <c r="AD262" i="1"/>
  <c r="AP262" i="1"/>
  <c r="BB262" i="1"/>
  <c r="BN262" i="1"/>
  <c r="BZ262" i="1"/>
  <c r="CL262" i="1"/>
  <c r="CX262" i="1"/>
  <c r="DJ262" i="1"/>
  <c r="O41" i="1"/>
  <c r="Y11" i="1"/>
  <c r="DE11" i="1"/>
  <c r="AU13" i="1"/>
  <c r="AU11" i="1" s="1"/>
  <c r="U24" i="1"/>
  <c r="AA30" i="1"/>
  <c r="Q37" i="1"/>
  <c r="W37" i="1"/>
  <c r="AO37" i="1"/>
  <c r="BA37" i="1"/>
  <c r="BM37" i="1"/>
  <c r="BY37" i="1"/>
  <c r="CK37" i="1"/>
  <c r="CW37" i="1"/>
  <c r="DI37" i="1"/>
  <c r="DU37" i="1"/>
  <c r="EG37" i="1"/>
  <c r="Y46" i="1"/>
  <c r="U49" i="1"/>
  <c r="O65" i="1"/>
  <c r="Y69" i="1"/>
  <c r="U72" i="1"/>
  <c r="EQ77" i="1"/>
  <c r="EQ137" i="1"/>
  <c r="EQ149" i="1"/>
  <c r="EQ150" i="1"/>
  <c r="EQ151" i="1"/>
  <c r="EQ162" i="1"/>
  <c r="W26" i="1"/>
  <c r="EQ38" i="1"/>
  <c r="EQ37" i="1" s="1"/>
  <c r="EQ59" i="1"/>
  <c r="Q74" i="1"/>
  <c r="W74" i="1"/>
  <c r="U79" i="1"/>
  <c r="AM79" i="1"/>
  <c r="AS79" i="1"/>
  <c r="AY79" i="1"/>
  <c r="BE79" i="1"/>
  <c r="BK79" i="1"/>
  <c r="BQ79" i="1"/>
  <c r="BW79" i="1"/>
  <c r="CC79" i="1"/>
  <c r="CI79" i="1"/>
  <c r="CO79" i="1"/>
  <c r="CU79" i="1"/>
  <c r="DA79" i="1"/>
  <c r="DG79" i="1"/>
  <c r="DM79" i="1"/>
  <c r="DS79" i="1"/>
  <c r="DY79" i="1"/>
  <c r="EK79" i="1"/>
  <c r="EQ116" i="1"/>
  <c r="EQ136" i="1"/>
  <c r="EQ51" i="1"/>
  <c r="EP66" i="1"/>
  <c r="EP65" i="1" s="1"/>
  <c r="EQ131" i="1"/>
  <c r="EQ133" i="1"/>
  <c r="EQ134" i="1"/>
  <c r="EQ140" i="1"/>
  <c r="EQ155" i="1"/>
  <c r="EQ156" i="1"/>
  <c r="EQ157" i="1"/>
  <c r="EQ161" i="1"/>
  <c r="EQ29" i="1"/>
  <c r="EQ26" i="1" s="1"/>
  <c r="S30" i="1"/>
  <c r="O37" i="1"/>
  <c r="AA37" i="1"/>
  <c r="AM37" i="1"/>
  <c r="AY37" i="1"/>
  <c r="BK37" i="1"/>
  <c r="BW37" i="1"/>
  <c r="CI37" i="1"/>
  <c r="CU37" i="1"/>
  <c r="DG37" i="1"/>
  <c r="DS37" i="1"/>
  <c r="EQ80" i="1"/>
  <c r="EQ139" i="1"/>
  <c r="EQ159" i="1"/>
  <c r="AV262" i="1"/>
  <c r="BH262" i="1"/>
  <c r="BT262" i="1"/>
  <c r="CF262" i="1"/>
  <c r="CR262" i="1"/>
  <c r="DD262" i="1"/>
  <c r="DP262" i="1"/>
  <c r="DV262" i="1"/>
  <c r="EB262" i="1"/>
  <c r="EQ138" i="1"/>
  <c r="S160" i="1"/>
  <c r="EQ178" i="1"/>
  <c r="EQ177" i="1" s="1"/>
  <c r="Y160" i="1"/>
  <c r="X167" i="1"/>
  <c r="X262" i="1" s="1"/>
  <c r="EH167" i="1"/>
  <c r="EH262" i="1" s="1"/>
  <c r="EQ168" i="1"/>
  <c r="U189" i="1"/>
  <c r="EQ226" i="1"/>
  <c r="O225" i="1"/>
  <c r="AM230" i="1"/>
  <c r="AY230" i="1"/>
  <c r="BK230" i="1"/>
  <c r="BW230" i="1"/>
  <c r="CI230" i="1"/>
  <c r="CU230" i="1"/>
  <c r="DG230" i="1"/>
  <c r="DS230" i="1"/>
  <c r="EE230" i="1"/>
  <c r="EQ180" i="1"/>
  <c r="EQ179" i="1" s="1"/>
  <c r="EQ182" i="1"/>
  <c r="W191" i="1"/>
  <c r="EI169" i="1"/>
  <c r="EI167" i="1" s="1"/>
  <c r="EP173" i="1"/>
  <c r="EP167" i="1" s="1"/>
  <c r="EQ175" i="1"/>
  <c r="U225" i="1"/>
  <c r="AS225" i="1"/>
  <c r="BE225" i="1"/>
  <c r="BQ225" i="1"/>
  <c r="CC225" i="1"/>
  <c r="CO225" i="1"/>
  <c r="DA225" i="1"/>
  <c r="DM225" i="1"/>
  <c r="DY225" i="1"/>
  <c r="EK225" i="1"/>
  <c r="EQ212" i="1"/>
  <c r="O221" i="1"/>
  <c r="EP226" i="1"/>
  <c r="EQ227" i="1"/>
  <c r="EP221" i="1"/>
  <c r="EQ228" i="1"/>
  <c r="EQ231" i="1"/>
  <c r="EQ232" i="1"/>
  <c r="EP244" i="1"/>
  <c r="EP230" i="1" s="1"/>
  <c r="EQ246" i="1"/>
  <c r="EP225" i="1" l="1"/>
  <c r="EP262" i="1" s="1"/>
  <c r="EQ41" i="1"/>
  <c r="AJ262" i="1"/>
  <c r="EQ58" i="1"/>
  <c r="EQ174" i="1"/>
  <c r="EQ67" i="1"/>
  <c r="EQ65" i="1" s="1"/>
  <c r="EQ196" i="1"/>
  <c r="EQ46" i="1"/>
  <c r="EQ181" i="1"/>
  <c r="EQ245" i="1"/>
  <c r="AG262" i="1"/>
  <c r="EQ74" i="1"/>
  <c r="AM262" i="1"/>
  <c r="DM262" i="1"/>
  <c r="AS262" i="1"/>
  <c r="EE262" i="1"/>
  <c r="EI262" i="1"/>
  <c r="EG262" i="1"/>
  <c r="EK262" i="1"/>
  <c r="DY262" i="1"/>
  <c r="CO262" i="1"/>
  <c r="BE262" i="1"/>
  <c r="EQ62" i="1"/>
  <c r="BK262" i="1"/>
  <c r="EQ210" i="1"/>
  <c r="DS262" i="1"/>
  <c r="S262" i="1"/>
  <c r="EQ49" i="1"/>
  <c r="AA262" i="1"/>
  <c r="EQ203" i="1"/>
  <c r="BW262" i="1"/>
  <c r="W262" i="1"/>
  <c r="EQ169" i="1"/>
  <c r="EQ167" i="1" s="1"/>
  <c r="EQ160" i="1"/>
  <c r="DA262" i="1"/>
  <c r="BQ262" i="1"/>
  <c r="AU262" i="1"/>
  <c r="CQ262" i="1"/>
  <c r="CG262" i="1"/>
  <c r="DK262" i="1"/>
  <c r="CE262" i="1"/>
  <c r="BU262" i="1"/>
  <c r="CM262" i="1"/>
  <c r="CA262" i="1"/>
  <c r="BS262" i="1"/>
  <c r="BI262" i="1"/>
  <c r="DW262" i="1"/>
  <c r="U262" i="1"/>
  <c r="BC262" i="1"/>
  <c r="AQ262" i="1"/>
  <c r="EA262" i="1"/>
  <c r="BG262" i="1"/>
  <c r="EC262" i="1"/>
  <c r="AW262" i="1"/>
  <c r="CY262" i="1"/>
  <c r="EQ230" i="1"/>
  <c r="CC262" i="1"/>
  <c r="DO262" i="1"/>
  <c r="AI262" i="1"/>
  <c r="DQ262" i="1"/>
  <c r="AK262" i="1"/>
  <c r="BO262" i="1"/>
  <c r="DC262" i="1"/>
  <c r="CS262" i="1"/>
  <c r="AE262" i="1"/>
  <c r="O262" i="1"/>
  <c r="CU262" i="1"/>
  <c r="DE33" i="1"/>
  <c r="DI262" i="1"/>
  <c r="BM262" i="1"/>
  <c r="Y262" i="1"/>
  <c r="AY262" i="1"/>
  <c r="BA262" i="1"/>
  <c r="CW262" i="1"/>
  <c r="Q262" i="1"/>
  <c r="EQ13" i="1"/>
  <c r="EQ11" i="1" s="1"/>
  <c r="CK262" i="1"/>
  <c r="BY262" i="1"/>
  <c r="EQ225" i="1"/>
  <c r="EQ79" i="1"/>
  <c r="CI262" i="1"/>
  <c r="DG262" i="1"/>
  <c r="DU262" i="1"/>
  <c r="AO262" i="1"/>
  <c r="DE30" i="1" l="1"/>
  <c r="DE262" i="1" s="1"/>
  <c r="EQ33" i="1"/>
  <c r="EQ30" i="1" s="1"/>
  <c r="EQ262" i="1" s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N66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D139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<sst xmlns="http://schemas.openxmlformats.org/spreadsheetml/2006/main" count="889" uniqueCount="692">
  <si>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</si>
  <si>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</si>
  <si>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</si>
  <si>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</si>
  <si>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</si>
  <si>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</si>
  <si>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</si>
  <si>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</si>
  <si>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</si>
  <si>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</si>
  <si>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</si>
  <si>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</si>
  <si>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</si>
  <si>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</si>
  <si>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</si>
  <si>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</si>
  <si>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</si>
  <si>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</si>
  <si>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</si>
  <si>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</si>
  <si>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</si>
  <si>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</si>
  <si>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</si>
  <si>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</si>
  <si>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</si>
  <si>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</si>
  <si>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</si>
  <si>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</si>
  <si>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</si>
  <si>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</si>
  <si>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</si>
  <si>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</si>
  <si>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</si>
  <si>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</si>
  <si>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</si>
  <si>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</si>
  <si>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</si>
  <si>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</si>
  <si>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</si>
  <si>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</si>
  <si>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</si>
  <si>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</si>
  <si>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</si>
  <si>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</si>
  <si>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</si>
  <si>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</si>
  <si>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</si>
  <si>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</si>
  <si>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</si>
  <si>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</si>
  <si>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</si>
  <si>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</si>
  <si>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</si>
  <si>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</si>
  <si>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</si>
  <si>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</si>
  <si>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</si>
  <si>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</si>
  <si>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</si>
  <si>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</si>
  <si>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</si>
  <si>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</si>
  <si>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</si>
  <si>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</si>
  <si>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</si>
  <si>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</si>
  <si>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</si>
  <si>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</si>
  <si>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</si>
  <si>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</si>
  <si>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</si>
  <si>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</si>
  <si>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</si>
  <si>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</si>
  <si>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</si>
  <si>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</si>
  <si>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</si>
  <si>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</si>
  <si>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</si>
  <si>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</si>
  <si>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</si>
  <si>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</si>
  <si>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</si>
  <si>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</si>
  <si>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</si>
  <si>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</si>
  <si>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</si>
  <si>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</si>
  <si>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</si>
  <si>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</si>
  <si>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</si>
  <si>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</si>
  <si>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</si>
  <si>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</si>
  <si>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</si>
  <si>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</si>
  <si>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</si>
  <si>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</si>
  <si>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</si>
  <si>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</si>
  <si>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</si>
  <si>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</si>
  <si>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</si>
  <si>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</si>
  <si>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</si>
  <si>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</si>
  <si>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</si>
  <si>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</si>
  <si>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</si>
  <si>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</si>
  <si>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</si>
  <si>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</si>
  <si>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</si>
  <si>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</si>
  <si>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</si>
  <si>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</si>
  <si>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</si>
  <si>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</si>
  <si>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</si>
  <si>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</si>
  <si>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</si>
  <si>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</si>
  <si>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</si>
  <si>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</si>
  <si>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</si>
  <si>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</si>
  <si>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</si>
  <si>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</si>
  <si>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</si>
  <si>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</si>
  <si>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</si>
  <si>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</si>
  <si>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</si>
  <si>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</si>
  <si>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</si>
  <si>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</si>
  <si>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</si>
  <si>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</si>
  <si>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</si>
  <si>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</si>
  <si>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</si>
  <si>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</si>
  <si>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</si>
  <si>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</si>
  <si>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</si>
  <si>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</si>
  <si>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</si>
  <si>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</si>
  <si>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</si>
  <si>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</si>
  <si>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</si>
  <si>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</si>
  <si>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</si>
  <si>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</si>
  <si>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</si>
  <si>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</si>
  <si>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</si>
  <si>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</si>
  <si>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</si>
  <si>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</si>
  <si>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</si>
  <si>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</si>
  <si>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</si>
  <si>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</si>
  <si>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</si>
  <si>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</si>
  <si>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</si>
  <si>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</si>
  <si>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</si>
  <si>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</si>
  <si>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</si>
  <si>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</si>
  <si>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</si>
  <si>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</si>
  <si>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</si>
  <si>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</si>
  <si>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</si>
  <si>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</si>
  <si>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</si>
  <si>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</si>
  <si>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</si>
  <si>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</si>
  <si>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</si>
  <si>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</si>
  <si>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</si>
  <si>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</si>
  <si>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</si>
  <si>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</si>
  <si>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</si>
  <si>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</si>
  <si>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</si>
  <si>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</si>
  <si>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</si>
  <si>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</si>
  <si>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</si>
  <si>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</si>
  <si>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</si>
  <si>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</si>
  <si>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</si>
  <si>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</si>
  <si>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</si>
  <si>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</si>
  <si>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</si>
  <si>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</si>
  <si>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</si>
  <si>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</si>
  <si>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</si>
  <si>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</si>
  <si>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</si>
  <si>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</si>
  <si>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</si>
  <si>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</si>
  <si>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</si>
  <si>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</si>
  <si>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</si>
  <si>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</si>
  <si>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</si>
  <si>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</si>
  <si>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</si>
  <si>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</si>
  <si>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</si>
  <si>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</si>
  <si>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</si>
  <si>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</si>
  <si>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</si>
  <si>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</si>
  <si>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</si>
  <si>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</si>
  <si>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</si>
  <si>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</si>
  <si>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</si>
  <si>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</si>
  <si>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</si>
  <si>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</si>
  <si>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</si>
  <si>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</si>
  <si>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</si>
  <si>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</si>
  <si>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</si>
  <si>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</si>
  <si>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</si>
  <si>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</si>
  <si>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</si>
  <si>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</si>
  <si>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</si>
  <si>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</si>
  <si>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</si>
  <si>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</si>
  <si>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</si>
  <si>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</si>
  <si>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</si>
  <si>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</si>
  <si>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</si>
  <si>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</si>
  <si>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</si>
  <si>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</si>
  <si>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</si>
  <si>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</si>
  <si>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</si>
  <si>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</si>
  <si>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</si>
  <si>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</si>
  <si>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</si>
  <si>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</si>
  <si>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</si>
  <si>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</si>
  <si>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</si>
  <si>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</si>
  <si>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</si>
  <si>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</si>
  <si>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</si>
  <si>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</si>
  <si>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</si>
  <si>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</si>
  <si>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</si>
  <si>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</si>
  <si>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</si>
  <si>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</si>
  <si>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</si>
  <si>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</si>
  <si>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</si>
  <si>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</si>
  <si>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</si>
  <si>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</si>
  <si>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</si>
  <si>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</si>
  <si>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</si>
  <si>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</si>
  <si>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</si>
  <si>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</si>
  <si>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</si>
  <si>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</si>
  <si>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</si>
  <si>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</si>
  <si>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</si>
  <si>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</si>
  <si>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</si>
  <si>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</si>
  <si>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</si>
  <si>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</si>
  <si>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</si>
  <si>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</si>
  <si>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</si>
  <si>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</si>
  <si>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</si>
  <si>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</si>
  <si>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</si>
  <si>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</si>
  <si>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</si>
  <si>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</si>
  <si>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</si>
  <si>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</si>
  <si>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</si>
  <si>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</si>
  <si>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</si>
  <si>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</si>
  <si>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</si>
  <si>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</si>
  <si>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</si>
  <si>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</si>
  <si>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</si>
  <si>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</si>
  <si>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</si>
  <si>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</si>
  <si>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</si>
  <si>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</si>
  <si>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</si>
  <si>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</si>
  <si>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</si>
  <si>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</si>
  <si>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</si>
  <si>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</si>
  <si>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</si>
  <si>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</si>
  <si>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</si>
  <si>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</si>
  <si>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</si>
  <si>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</si>
  <si>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</si>
  <si>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</si>
  <si>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</si>
  <si>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</si>
  <si>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</si>
  <si>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</si>
  <si>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</si>
  <si>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</si>
  <si>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</si>
  <si>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</si>
  <si>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</si>
  <si>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</si>
  <si>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</si>
  <si>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</si>
  <si>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</si>
  <si>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</si>
  <si>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</si>
  <si>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</si>
  <si>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</si>
  <si>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</si>
  <si>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</si>
  <si>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</si>
  <si>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</si>
  <si>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</si>
  <si>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</si>
  <si>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</si>
  <si>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</si>
  <si>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</si>
  <si>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</si>
  <si>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</si>
  <si>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</si>
  <si>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</si>
  <si>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</si>
  <si>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</si>
  <si>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</si>
  <si>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</si>
  <si>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</si>
  <si>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</si>
  <si>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</si>
  <si>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</si>
  <si>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</si>
  <si>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</si>
  <si>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</si>
  <si>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</si>
  <si>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</si>
  <si>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</si>
  <si>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</si>
  <si>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</si>
  <si>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</si>
  <si>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</si>
  <si>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</si>
  <si>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</si>
  <si>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</si>
  <si>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</si>
  <si>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</si>
  <si>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</si>
  <si>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</si>
  <si>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</si>
  <si>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</si>
  <si>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</si>
  <si>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</si>
  <si>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</si>
  <si>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</si>
  <si>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</si>
  <si>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</si>
  <si>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</si>
  <si>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</si>
  <si>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</si>
  <si>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</si>
  <si>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</si>
  <si>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</si>
  <si>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</si>
  <si>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</si>
  <si>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</si>
  <si>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</si>
  <si>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</si>
  <si>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</si>
  <si>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</si>
  <si>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</si>
  <si>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</si>
  <si>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</si>
  <si>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</si>
  <si>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</si>
  <si>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</si>
  <si>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</si>
  <si>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</si>
  <si>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</si>
  <si>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</si>
  <si>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</si>
  <si>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</si>
  <si>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</si>
  <si>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</si>
  <si>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</si>
  <si>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</si>
  <si>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</si>
  <si>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</si>
  <si>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</si>
  <si>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</si>
  <si>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</si>
  <si>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</si>
  <si>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</si>
  <si>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</si>
  <si>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</si>
  <si>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</si>
  <si>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</si>
  <si>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</si>
  <si>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</si>
  <si>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</si>
  <si>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</si>
  <si>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</si>
  <si>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</si>
  <si>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</si>
  <si>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</si>
  <si>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</si>
  <si>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</si>
  <si>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</si>
  <si>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</si>
  <si>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</si>
  <si>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</si>
  <si>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</si>
  <si>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</si>
  <si>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</si>
  <si>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</si>
  <si>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</si>
  <si>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</si>
  <si>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</si>
  <si>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</si>
  <si>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</si>
  <si>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</si>
  <si>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</si>
  <si>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</si>
  <si>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</si>
  <si>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</si>
  <si>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</si>
  <si>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</si>
  <si>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</si>
  <si>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</si>
  <si>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</si>
  <si>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</si>
  <si>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</si>
  <si>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</si>
  <si>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</si>
  <si>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</si>
  <si>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</si>
  <si>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</si>
  <si>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</si>
  <si>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</si>
  <si>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</si>
  <si>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</si>
  <si>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</si>
  <si>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</si>
  <si>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</si>
  <si>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</si>
  <si>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</si>
  <si>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</si>
  <si>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</si>
  <si>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</si>
  <si>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</si>
  <si>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</si>
  <si>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</si>
  <si>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</si>
  <si>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</si>
  <si>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</si>
  <si>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</si>
  <si>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</si>
  <si>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</si>
  <si>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</si>
  <si>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</si>
  <si>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</si>
  <si>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</si>
  <si>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</si>
  <si>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</si>
  <si>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</si>
  <si>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</si>
  <si>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</si>
  <si>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</si>
  <si>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</si>
  <si>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</si>
  <si>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</si>
  <si>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</si>
  <si>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</si>
  <si>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</si>
  <si>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</si>
  <si>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</si>
  <si>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</si>
  <si>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</si>
  <si>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</si>
  <si>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</si>
  <si>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</si>
  <si>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</si>
  <si>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</si>
  <si>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</si>
  <si>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</si>
  <si>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</si>
  <si>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</si>
  <si>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</si>
  <si>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</si>
  <si>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</si>
  <si>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</si>
  <si>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</si>
  <si>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</si>
  <si>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</si>
  <si>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</si>
  <si>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</si>
  <si>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</si>
  <si>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</si>
  <si>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</si>
  <si>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</si>
  <si>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</si>
  <si>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</si>
  <si>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</si>
  <si>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</si>
  <si>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</si>
  <si>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</si>
  <si>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</si>
  <si>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</si>
  <si>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</si>
  <si>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</si>
  <si>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</si>
  <si>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</si>
  <si>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</si>
  <si>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</si>
  <si>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</si>
  <si>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</si>
  <si>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</si>
  <si>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</si>
  <si>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</si>
  <si>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</si>
  <si>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</si>
  <si>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</si>
  <si>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</si>
  <si>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</si>
  <si>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</si>
  <si>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</si>
  <si>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</si>
  <si>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</si>
  <si>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</si>
  <si>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</si>
  <si>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</si>
  <si>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</si>
  <si>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</si>
  <si>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</si>
  <si>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</si>
  <si>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</si>
  <si>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</si>
  <si>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</si>
  <si>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</si>
  <si>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</si>
  <si>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</si>
  <si>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</si>
  <si>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</si>
  <si>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</si>
  <si>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</si>
  <si>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</si>
  <si>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</si>
  <si>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</si>
  <si>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</si>
  <si>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</si>
  <si>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</si>
  <si>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</si>
  <si>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</si>
  <si>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</si>
  <si>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</si>
  <si>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</si>
  <si>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</si>
  <si>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</si>
  <si>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</si>
  <si>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</si>
  <si>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</si>
  <si>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</si>
  <si>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</si>
  <si>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</si>
  <si>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</si>
  <si>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</si>
  <si>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</si>
  <si>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</si>
  <si>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</si>
  <si>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</si>
  <si>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</si>
  <si>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</si>
  <si>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</si>
  <si>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</si>
  <si>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</si>
  <si>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</si>
  <si>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</si>
  <si>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</si>
  <si>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</si>
  <si>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</si>
  <si>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</si>
  <si>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</si>
  <si>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</si>
  <si>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</si>
  <si>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</si>
  <si>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</si>
  <si>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</si>
  <si>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</si>
  <si>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</si>
  <si>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</si>
  <si>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</si>
  <si>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</si>
  <si>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</si>
  <si>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</si>
  <si>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</si>
  <si>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</si>
  <si>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</si>
  <si>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</si>
  <si>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</si>
  <si>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</si>
  <si>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</si>
  <si>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</si>
  <si>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</si>
  <si>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</si>
  <si>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</si>
  <si>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</si>
  <si>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</si>
  <si>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</si>
  <si>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</si>
  <si>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</si>
  <si>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</si>
  <si>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</si>
  <si>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</si>
  <si>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</si>
  <si>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</si>
  <si>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</si>
  <si>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</si>
  <si>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</si>
  <si>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</si>
  <si>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</si>
  <si>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</si>
  <si>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</si>
  <si>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</si>
  <si>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</si>
  <si>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</si>
  <si>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</si>
  <si>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</si>
  <si>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</si>
  <si>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</si>
  <si>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</si>
  <si>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</si>
  <si>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</si>
  <si>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</si>
  <si>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</si>
  <si>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</si>
  <si>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</si>
  <si>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</si>
  <si>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</si>
  <si>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</si>
  <si>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</si>
  <si>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</si>
  <si>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</si>
  <si>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</si>
  <si>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</si>
  <si>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Приложение № 5
 к Решению Комиссии по разработке ТП ОМС 
от 30.09.2022 № 9</t>
  </si>
  <si>
    <t>30.09.2022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</si>
</sst>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#,##0.00_ ;\-#,##0.00\ "/>
    <numFmt numFmtId="171" formatCode="0.0%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trike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28" fillId="0" borderId="0"/>
    <xf numFmtId="0" fontId="3" fillId="0" borderId="0"/>
    <xf numFmtId="0" fontId="29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" fillId="0" borderId="0"/>
    <xf numFmtId="0" fontId="29" fillId="0" borderId="0"/>
    <xf numFmtId="0" fontId="31" fillId="0" borderId="0"/>
    <xf numFmtId="0" fontId="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9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quotePrefix="1" applyFont="0" applyFill="0" applyBorder="0" applyAlignment="0">
      <protection locked="0"/>
    </xf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Fill="1"/>
    <xf numFmtId="0" fontId="4" fillId="0" borderId="0" xfId="2" applyFont="1" applyFill="1" applyBorder="1" applyAlignment="1">
      <alignment vertical="center"/>
    </xf>
    <xf numFmtId="3" fontId="6" fillId="0" borderId="0" xfId="0" applyNumberFormat="1" applyFont="1" applyFill="1" applyBorder="1"/>
    <xf numFmtId="1" fontId="16" fillId="0" borderId="4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7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8" fillId="0" borderId="4" xfId="3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vertical="center" wrapText="1"/>
    </xf>
    <xf numFmtId="164" fontId="15" fillId="0" borderId="4" xfId="2" applyNumberFormat="1" applyFont="1" applyFill="1" applyBorder="1" applyAlignment="1">
      <alignment vertical="center" wrapText="1"/>
    </xf>
    <xf numFmtId="0" fontId="11" fillId="0" borderId="4" xfId="0" applyFont="1" applyFill="1" applyBorder="1"/>
    <xf numFmtId="0" fontId="2" fillId="0" borderId="4" xfId="0" applyFont="1" applyFill="1" applyBorder="1"/>
    <xf numFmtId="168" fontId="11" fillId="0" borderId="4" xfId="3" applyNumberFormat="1" applyFont="1" applyFill="1" applyBorder="1" applyAlignment="1">
      <alignment vertical="center" wrapText="1"/>
    </xf>
    <xf numFmtId="3" fontId="11" fillId="0" borderId="4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vertical="center" wrapText="1"/>
    </xf>
    <xf numFmtId="4" fontId="11" fillId="0" borderId="4" xfId="2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9" fillId="0" borderId="4" xfId="2" applyNumberFormat="1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8" fontId="11" fillId="0" borderId="4" xfId="4" applyNumberFormat="1" applyFont="1" applyFill="1" applyBorder="1" applyAlignment="1">
      <alignment horizontal="center" vertical="center" wrapText="1"/>
    </xf>
    <xf numFmtId="168" fontId="4" fillId="0" borderId="4" xfId="3" applyNumberFormat="1" applyFont="1" applyFill="1" applyBorder="1" applyAlignment="1">
      <alignment horizontal="center" vertical="center" wrapText="1"/>
    </xf>
    <xf numFmtId="168" fontId="4" fillId="0" borderId="4" xfId="2" applyNumberFormat="1" applyFont="1" applyFill="1" applyBorder="1" applyAlignment="1">
      <alignment horizontal="center" vertical="center" wrapText="1"/>
    </xf>
    <xf numFmtId="164" fontId="11" fillId="0" borderId="4" xfId="3" applyNumberFormat="1" applyFont="1" applyFill="1" applyBorder="1" applyAlignment="1">
      <alignment horizontal="center" vertical="center" wrapText="1"/>
    </xf>
    <xf numFmtId="168" fontId="9" fillId="0" borderId="4" xfId="0" applyNumberFormat="1" applyFont="1" applyFill="1" applyBorder="1"/>
    <xf numFmtId="3" fontId="19" fillId="0" borderId="4" xfId="3" applyNumberFormat="1" applyFont="1" applyFill="1" applyBorder="1" applyAlignment="1">
      <alignment horizontal="center" vertical="center" wrapText="1"/>
    </xf>
    <xf numFmtId="168" fontId="11" fillId="0" borderId="4" xfId="2" applyNumberFormat="1" applyFont="1" applyFill="1" applyBorder="1" applyAlignment="1">
      <alignment horizontal="center" vertical="center" wrapText="1"/>
    </xf>
    <xf numFmtId="0" fontId="21" fillId="0" borderId="4" xfId="0" applyFont="1" applyFill="1" applyBorder="1"/>
    <xf numFmtId="4" fontId="12" fillId="0" borderId="4" xfId="2" applyNumberFormat="1" applyFont="1" applyFill="1" applyBorder="1" applyAlignment="1">
      <alignment horizontal="center" vertical="center" wrapText="1"/>
    </xf>
    <xf numFmtId="3" fontId="11" fillId="0" borderId="4" xfId="3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center" vertical="center" wrapText="1"/>
    </xf>
    <xf numFmtId="4" fontId="11" fillId="0" borderId="9" xfId="2" applyNumberFormat="1" applyFont="1" applyFill="1" applyBorder="1" applyAlignment="1">
      <alignment horizontal="center" vertical="center" wrapText="1"/>
    </xf>
    <xf numFmtId="4" fontId="11" fillId="0" borderId="10" xfId="2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9" fillId="0" borderId="8" xfId="2" applyNumberFormat="1" applyFont="1" applyFill="1" applyBorder="1" applyAlignment="1">
      <alignment horizontal="center" vertical="center" wrapText="1"/>
    </xf>
    <xf numFmtId="168" fontId="9" fillId="0" borderId="9" xfId="3" applyNumberFormat="1" applyFont="1" applyFill="1" applyBorder="1" applyAlignment="1">
      <alignment horizontal="center" vertical="center" wrapText="1"/>
    </xf>
    <xf numFmtId="168" fontId="9" fillId="0" borderId="8" xfId="3" applyNumberFormat="1" applyFont="1" applyFill="1" applyBorder="1" applyAlignment="1">
      <alignment horizontal="center" vertical="center" wrapText="1"/>
    </xf>
    <xf numFmtId="168" fontId="9" fillId="0" borderId="9" xfId="2" applyNumberFormat="1" applyFont="1" applyFill="1" applyBorder="1" applyAlignment="1">
      <alignment horizontal="center" vertical="center" wrapText="1"/>
    </xf>
    <xf numFmtId="168" fontId="11" fillId="0" borderId="8" xfId="3" applyNumberFormat="1" applyFont="1" applyFill="1" applyBorder="1" applyAlignment="1">
      <alignment horizontal="center" vertical="center" wrapText="1"/>
    </xf>
    <xf numFmtId="168" fontId="4" fillId="0" borderId="9" xfId="3" applyNumberFormat="1" applyFont="1" applyFill="1" applyBorder="1" applyAlignment="1">
      <alignment horizontal="center" vertical="center" wrapText="1"/>
    </xf>
    <xf numFmtId="168" fontId="4" fillId="0" borderId="8" xfId="2" applyNumberFormat="1" applyFont="1" applyFill="1" applyBorder="1" applyAlignment="1">
      <alignment horizontal="center" vertical="center" wrapText="1"/>
    </xf>
    <xf numFmtId="164" fontId="11" fillId="0" borderId="8" xfId="3" applyNumberFormat="1" applyFont="1" applyFill="1" applyBorder="1" applyAlignment="1">
      <alignment horizontal="center" vertical="center" wrapText="1"/>
    </xf>
    <xf numFmtId="168" fontId="9" fillId="0" borderId="8" xfId="0" applyNumberFormat="1" applyFont="1" applyFill="1" applyBorder="1"/>
    <xf numFmtId="168" fontId="11" fillId="0" borderId="6" xfId="3" applyNumberFormat="1" applyFont="1" applyFill="1" applyBorder="1" applyAlignment="1">
      <alignment vertical="center" wrapText="1"/>
    </xf>
    <xf numFmtId="4" fontId="11" fillId="0" borderId="6" xfId="2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4" fontId="11" fillId="0" borderId="11" xfId="2" applyNumberFormat="1" applyFont="1" applyFill="1" applyBorder="1" applyAlignment="1">
      <alignment horizontal="center" vertical="center" wrapText="1"/>
    </xf>
    <xf numFmtId="168" fontId="9" fillId="0" borderId="6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19" fillId="0" borderId="4" xfId="3" applyNumberFormat="1" applyFont="1" applyFill="1" applyBorder="1" applyAlignment="1">
      <alignment horizontal="center" vertical="center" wrapText="1"/>
    </xf>
    <xf numFmtId="4" fontId="11" fillId="0" borderId="6" xfId="3" applyNumberFormat="1" applyFont="1" applyFill="1" applyBorder="1" applyAlignment="1">
      <alignment horizontal="center" vertical="center" wrapText="1"/>
    </xf>
    <xf numFmtId="4" fontId="11" fillId="0" borderId="11" xfId="3" applyNumberFormat="1" applyFont="1" applyFill="1" applyBorder="1" applyAlignment="1">
      <alignment horizontal="center" vertical="center" wrapText="1"/>
    </xf>
    <xf numFmtId="168" fontId="9" fillId="0" borderId="6" xfId="2" applyNumberFormat="1" applyFont="1" applyFill="1" applyBorder="1" applyAlignment="1">
      <alignment horizontal="center" vertical="center" wrapText="1"/>
    </xf>
    <xf numFmtId="168" fontId="4" fillId="0" borderId="6" xfId="3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vertical="center" wrapText="1"/>
    </xf>
    <xf numFmtId="4" fontId="11" fillId="0" borderId="4" xfId="3" applyNumberFormat="1" applyFont="1" applyFill="1" applyBorder="1" applyAlignment="1">
      <alignment horizontal="center" vertical="center" wrapText="1"/>
    </xf>
    <xf numFmtId="168" fontId="11" fillId="0" borderId="6" xfId="2" applyNumberFormat="1" applyFont="1" applyFill="1" applyBorder="1" applyAlignment="1">
      <alignment vertical="center" wrapText="1"/>
    </xf>
    <xf numFmtId="0" fontId="11" fillId="0" borderId="6" xfId="2" applyFont="1" applyFill="1" applyBorder="1" applyAlignment="1">
      <alignment vertical="center" wrapText="1"/>
    </xf>
    <xf numFmtId="170" fontId="9" fillId="0" borderId="4" xfId="2" applyNumberFormat="1" applyFont="1" applyFill="1" applyBorder="1" applyAlignment="1">
      <alignment horizontal="center" vertical="center" wrapText="1"/>
    </xf>
    <xf numFmtId="168" fontId="23" fillId="0" borderId="6" xfId="3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center" vertical="center"/>
    </xf>
    <xf numFmtId="3" fontId="11" fillId="0" borderId="6" xfId="2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vertical="center" wrapText="1"/>
    </xf>
    <xf numFmtId="168" fontId="23" fillId="0" borderId="4" xfId="2" applyNumberFormat="1" applyFont="1" applyFill="1" applyBorder="1" applyAlignment="1">
      <alignment horizontal="center" vertical="center" wrapText="1"/>
    </xf>
    <xf numFmtId="167" fontId="11" fillId="0" borderId="4" xfId="0" applyNumberFormat="1" applyFont="1" applyFill="1" applyBorder="1" applyAlignment="1">
      <alignment horizontal="center" vertical="center" wrapText="1"/>
    </xf>
    <xf numFmtId="168" fontId="23" fillId="0" borderId="4" xfId="3" applyNumberFormat="1" applyFont="1" applyFill="1" applyBorder="1" applyAlignment="1">
      <alignment horizontal="center" vertical="center" wrapText="1"/>
    </xf>
    <xf numFmtId="168" fontId="22" fillId="0" borderId="4" xfId="3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vertical="center"/>
    </xf>
    <xf numFmtId="168" fontId="11" fillId="0" borderId="6" xfId="3" applyNumberFormat="1" applyFont="1" applyFill="1" applyBorder="1" applyAlignment="1">
      <alignment vertical="center"/>
    </xf>
    <xf numFmtId="3" fontId="11" fillId="0" borderId="6" xfId="3" applyNumberFormat="1" applyFont="1" applyFill="1" applyBorder="1" applyAlignment="1">
      <alignment horizontal="center" vertical="center" wrapText="1"/>
    </xf>
    <xf numFmtId="168" fontId="10" fillId="0" borderId="4" xfId="3" applyNumberFormat="1" applyFont="1" applyFill="1" applyBorder="1" applyAlignment="1">
      <alignment horizontal="center" vertical="center" wrapText="1"/>
    </xf>
    <xf numFmtId="168" fontId="5" fillId="0" borderId="4" xfId="0" applyNumberFormat="1" applyFont="1" applyFill="1" applyBorder="1"/>
    <xf numFmtId="168" fontId="2" fillId="0" borderId="4" xfId="0" applyNumberFormat="1" applyFont="1" applyFill="1" applyBorder="1"/>
    <xf numFmtId="0" fontId="11" fillId="0" borderId="4" xfId="2" applyFont="1" applyFill="1" applyBorder="1" applyAlignment="1">
      <alignment vertical="center" wrapText="1"/>
    </xf>
    <xf numFmtId="168" fontId="6" fillId="0" borderId="4" xfId="0" applyNumberFormat="1" applyFont="1" applyFill="1" applyBorder="1"/>
    <xf numFmtId="3" fontId="2" fillId="0" borderId="4" xfId="0" applyNumberFormat="1" applyFont="1" applyFill="1" applyBorder="1"/>
    <xf numFmtId="0" fontId="6" fillId="0" borderId="4" xfId="0" applyFont="1" applyFill="1" applyBorder="1"/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6" fillId="0" borderId="0" xfId="0" applyFont="1" applyFill="1"/>
    <xf numFmtId="0" fontId="11" fillId="0" borderId="0" xfId="0" applyFont="1" applyFill="1"/>
    <xf numFmtId="164" fontId="2" fillId="0" borderId="0" xfId="0" applyNumberFormat="1" applyFont="1" applyFill="1"/>
    <xf numFmtId="1" fontId="5" fillId="0" borderId="0" xfId="0" applyNumberFormat="1" applyFont="1" applyFill="1"/>
    <xf numFmtId="3" fontId="2" fillId="0" borderId="0" xfId="0" applyNumberFormat="1" applyFont="1" applyFill="1" applyBorder="1"/>
    <xf numFmtId="0" fontId="2" fillId="0" borderId="0" xfId="0" applyFont="1" applyFill="1" applyBorder="1"/>
    <xf numFmtId="41" fontId="2" fillId="0" borderId="0" xfId="0" applyNumberFormat="1" applyFont="1" applyFill="1" applyBorder="1"/>
    <xf numFmtId="1" fontId="2" fillId="0" borderId="0" xfId="0" applyNumberFormat="1" applyFont="1" applyFill="1" applyBorder="1"/>
    <xf numFmtId="0" fontId="2" fillId="0" borderId="0" xfId="0" applyFont="1" applyFill="1" applyBorder="1" applyAlignment="1"/>
    <xf numFmtId="2" fontId="2" fillId="0" borderId="0" xfId="0" applyNumberFormat="1" applyFont="1" applyFill="1" applyBorder="1"/>
    <xf numFmtId="166" fontId="2" fillId="0" borderId="0" xfId="1" applyNumberFormat="1" applyFont="1" applyFill="1" applyBorder="1"/>
    <xf numFmtId="0" fontId="6" fillId="0" borderId="0" xfId="0" applyFont="1" applyFill="1" applyBorder="1"/>
    <xf numFmtId="4" fontId="2" fillId="0" borderId="0" xfId="0" applyNumberFormat="1" applyFont="1" applyFill="1" applyBorder="1"/>
    <xf numFmtId="0" fontId="5" fillId="0" borderId="0" xfId="0" applyFont="1" applyFill="1" applyBorder="1"/>
    <xf numFmtId="4" fontId="2" fillId="0" borderId="0" xfId="0" applyNumberFormat="1" applyFont="1" applyFill="1"/>
    <xf numFmtId="1" fontId="2" fillId="0" borderId="0" xfId="0" applyNumberFormat="1" applyFont="1" applyFill="1"/>
    <xf numFmtId="167" fontId="2" fillId="0" borderId="0" xfId="0" applyNumberFormat="1" applyFont="1" applyFill="1"/>
    <xf numFmtId="0" fontId="32" fillId="0" borderId="2" xfId="0" applyFont="1" applyFill="1" applyBorder="1" applyAlignment="1"/>
    <xf numFmtId="0" fontId="32" fillId="0" borderId="0" xfId="0" applyFont="1" applyFill="1" applyBorder="1" applyAlignment="1"/>
    <xf numFmtId="0" fontId="32" fillId="0" borderId="1" xfId="0" applyFont="1" applyFill="1" applyBorder="1" applyAlignment="1"/>
    <xf numFmtId="41" fontId="32" fillId="0" borderId="0" xfId="0" applyNumberFormat="1" applyFont="1" applyFill="1" applyBorder="1" applyAlignment="1"/>
    <xf numFmtId="41" fontId="19" fillId="0" borderId="0" xfId="0" applyNumberFormat="1" applyFont="1" applyFill="1" applyBorder="1" applyAlignment="1"/>
    <xf numFmtId="0" fontId="33" fillId="0" borderId="0" xfId="0" applyFont="1" applyFill="1" applyBorder="1" applyAlignment="1"/>
    <xf numFmtId="3" fontId="4" fillId="0" borderId="0" xfId="0" applyNumberFormat="1" applyFont="1" applyFill="1" applyBorder="1" applyAlignment="1"/>
    <xf numFmtId="3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3" fontId="11" fillId="0" borderId="0" xfId="0" applyNumberFormat="1" applyFont="1" applyFill="1" applyBorder="1" applyAlignment="1"/>
    <xf numFmtId="41" fontId="23" fillId="0" borderId="0" xfId="0" applyNumberFormat="1" applyFont="1" applyFill="1" applyBorder="1" applyAlignment="1"/>
    <xf numFmtId="0" fontId="32" fillId="0" borderId="0" xfId="0" applyFont="1" applyFill="1" applyBorder="1" applyAlignment="1">
      <alignment horizontal="center"/>
    </xf>
    <xf numFmtId="4" fontId="32" fillId="0" borderId="0" xfId="0" applyNumberFormat="1" applyFont="1" applyFill="1" applyBorder="1" applyAlignment="1">
      <alignment horizontal="center"/>
    </xf>
    <xf numFmtId="169" fontId="16" fillId="0" borderId="4" xfId="3" applyNumberFormat="1" applyFont="1" applyFill="1" applyBorder="1" applyAlignment="1">
      <alignment horizontal="center" vertical="center" wrapText="1"/>
    </xf>
    <xf numFmtId="3" fontId="16" fillId="0" borderId="4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69" fontId="17" fillId="0" borderId="4" xfId="3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5" fillId="0" borderId="4" xfId="0" applyFont="1" applyFill="1" applyBorder="1"/>
    <xf numFmtId="0" fontId="24" fillId="0" borderId="4" xfId="0" applyFont="1" applyFill="1" applyBorder="1"/>
    <xf numFmtId="0" fontId="2" fillId="0" borderId="8" xfId="0" applyFont="1" applyFill="1" applyBorder="1"/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0" fontId="11" fillId="0" borderId="4" xfId="0" applyNumberFormat="1" applyFont="1" applyFill="1" applyBorder="1" applyAlignment="1">
      <alignment horizontal="center"/>
    </xf>
    <xf numFmtId="2" fontId="37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0" fontId="11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wrapText="1"/>
    </xf>
    <xf numFmtId="2" fontId="32" fillId="0" borderId="4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171" fontId="11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11" fillId="0" borderId="0" xfId="11" applyFont="1" applyFill="1" applyAlignment="1">
      <alignment horizont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center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49" fontId="13" fillId="0" borderId="4" xfId="2" applyNumberFormat="1" applyFont="1" applyFill="1" applyBorder="1" applyAlignment="1">
      <alignment horizontal="center" vertical="center" wrapText="1"/>
    </xf>
    <xf numFmtId="164" fontId="15" fillId="0" borderId="4" xfId="2" applyNumberFormat="1" applyFont="1" applyFill="1" applyBorder="1" applyAlignment="1">
      <alignment horizontal="center" vertical="center" wrapText="1"/>
    </xf>
    <xf numFmtId="49" fontId="13" fillId="0" borderId="4" xfId="3" applyNumberFormat="1" applyFont="1" applyFill="1" applyBorder="1" applyAlignment="1">
      <alignment horizontal="center" vertical="center" wrapText="1"/>
    </xf>
    <xf numFmtId="3" fontId="12" fillId="0" borderId="5" xfId="2" applyNumberFormat="1" applyFont="1" applyFill="1" applyBorder="1" applyAlignment="1">
      <alignment horizontal="center"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168" fontId="12" fillId="0" borderId="4" xfId="2" applyNumberFormat="1" applyFont="1" applyFill="1" applyBorder="1" applyAlignment="1">
      <alignment horizontal="center" vertical="center" wrapText="1"/>
    </xf>
    <xf numFmtId="168" fontId="34" fillId="0" borderId="4" xfId="2" applyNumberFormat="1" applyFont="1" applyFill="1" applyBorder="1" applyAlignment="1">
      <alignment horizontal="center" vertical="center" wrapText="1"/>
    </xf>
    <xf numFmtId="168" fontId="12" fillId="0" borderId="4" xfId="3" applyNumberFormat="1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1" fontId="12" fillId="0" borderId="4" xfId="2" applyNumberFormat="1" applyFont="1" applyFill="1" applyBorder="1" applyAlignment="1">
      <alignment horizontal="center" vertical="center" wrapText="1"/>
    </xf>
    <xf numFmtId="164" fontId="11" fillId="0" borderId="4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169" fontId="22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distributed"/>
    </xf>
    <xf numFmtId="0" fontId="21" fillId="0" borderId="0" xfId="0" applyFont="1" applyFill="1"/>
    <xf numFmtId="0" fontId="5" fillId="0" borderId="0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vertical="distributed" wrapText="1"/>
    </xf>
    <xf numFmtId="164" fontId="19" fillId="0" borderId="4" xfId="3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168" fontId="2" fillId="0" borderId="3" xfId="0" applyNumberFormat="1" applyFont="1" applyFill="1" applyBorder="1"/>
    <xf numFmtId="3" fontId="5" fillId="0" borderId="4" xfId="0" applyNumberFormat="1" applyFont="1" applyFill="1" applyBorder="1"/>
    <xf numFmtId="164" fontId="5" fillId="0" borderId="4" xfId="0" applyNumberFormat="1" applyFont="1" applyFill="1" applyBorder="1"/>
    <xf numFmtId="4" fontId="5" fillId="0" borderId="4" xfId="0" applyNumberFormat="1" applyFont="1" applyFill="1" applyBorder="1"/>
    <xf numFmtId="164" fontId="25" fillId="0" borderId="4" xfId="0" applyNumberFormat="1" applyFont="1" applyFill="1" applyBorder="1"/>
    <xf numFmtId="0" fontId="2" fillId="2" borderId="4" xfId="0" applyFont="1" applyFill="1" applyBorder="1"/>
    <xf numFmtId="168" fontId="19" fillId="2" borderId="4" xfId="3" applyNumberFormat="1" applyFont="1" applyFill="1" applyBorder="1" applyAlignment="1">
      <alignment vertical="center" wrapText="1"/>
    </xf>
    <xf numFmtId="0" fontId="19" fillId="2" borderId="4" xfId="2" applyFont="1" applyFill="1" applyBorder="1" applyAlignment="1">
      <alignment horizontal="center" vertical="center" wrapText="1"/>
    </xf>
    <xf numFmtId="164" fontId="19" fillId="2" borderId="4" xfId="2" applyNumberFormat="1" applyFont="1" applyFill="1" applyBorder="1" applyAlignment="1">
      <alignment horizontal="center" vertical="center" wrapText="1"/>
    </xf>
    <xf numFmtId="164" fontId="19" fillId="2" borderId="4" xfId="3" applyNumberFormat="1" applyFont="1" applyFill="1" applyBorder="1" applyAlignment="1">
      <alignment horizontal="center" vertical="center" wrapText="1"/>
    </xf>
    <xf numFmtId="168" fontId="19" fillId="2" borderId="4" xfId="3" applyNumberFormat="1" applyFont="1" applyFill="1" applyBorder="1" applyAlignment="1">
      <alignment horizontal="center" vertical="center" wrapText="1"/>
    </xf>
    <xf numFmtId="0" fontId="5" fillId="2" borderId="4" xfId="0" applyFont="1" applyFill="1" applyBorder="1"/>
    <xf numFmtId="3" fontId="11" fillId="2" borderId="4" xfId="2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0" fontId="11" fillId="2" borderId="4" xfId="0" applyNumberFormat="1" applyFont="1" applyFill="1" applyBorder="1" applyAlignment="1">
      <alignment horizontal="center" vertical="center" wrapText="1"/>
    </xf>
    <xf numFmtId="168" fontId="19" fillId="2" borderId="6" xfId="3" applyNumberFormat="1" applyFont="1" applyFill="1" applyBorder="1" applyAlignment="1">
      <alignment vertical="center" wrapText="1"/>
    </xf>
    <xf numFmtId="164" fontId="19" fillId="2" borderId="6" xfId="2" applyNumberFormat="1" applyFont="1" applyFill="1" applyBorder="1" applyAlignment="1">
      <alignment horizontal="center" vertical="center" wrapText="1"/>
    </xf>
    <xf numFmtId="4" fontId="19" fillId="2" borderId="6" xfId="2" applyNumberFormat="1" applyFont="1" applyFill="1" applyBorder="1" applyAlignment="1">
      <alignment horizontal="center" vertical="center" wrapText="1"/>
    </xf>
    <xf numFmtId="4" fontId="11" fillId="2" borderId="11" xfId="2" applyNumberFormat="1" applyFont="1" applyFill="1" applyBorder="1" applyAlignment="1">
      <alignment horizontal="center" vertical="center" wrapText="1"/>
    </xf>
    <xf numFmtId="4" fontId="11" fillId="2" borderId="6" xfId="2" applyNumberFormat="1" applyFont="1" applyFill="1" applyBorder="1" applyAlignment="1">
      <alignment horizontal="center" vertical="center" wrapText="1"/>
    </xf>
    <xf numFmtId="168" fontId="19" fillId="2" borderId="6" xfId="3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8" fontId="19" fillId="2" borderId="6" xfId="2" applyNumberFormat="1" applyFont="1" applyFill="1" applyBorder="1" applyAlignment="1">
      <alignment vertical="center" wrapText="1"/>
    </xf>
    <xf numFmtId="168" fontId="19" fillId="2" borderId="6" xfId="2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168" fontId="19" fillId="2" borderId="12" xfId="2" applyNumberFormat="1" applyFont="1" applyFill="1" applyBorder="1" applyAlignment="1">
      <alignment vertical="center" wrapText="1"/>
    </xf>
    <xf numFmtId="3" fontId="11" fillId="2" borderId="3" xfId="2" applyNumberFormat="1" applyFont="1" applyFill="1" applyBorder="1" applyAlignment="1">
      <alignment horizontal="center" vertical="center" wrapText="1"/>
    </xf>
    <xf numFmtId="4" fontId="19" fillId="2" borderId="12" xfId="2" applyNumberFormat="1" applyFont="1" applyFill="1" applyBorder="1" applyAlignment="1">
      <alignment horizontal="center" vertical="center" wrapText="1"/>
    </xf>
    <xf numFmtId="10" fontId="11" fillId="2" borderId="3" xfId="0" applyNumberFormat="1" applyFont="1" applyFill="1" applyBorder="1" applyAlignment="1">
      <alignment horizontal="center" vertical="center" wrapText="1"/>
    </xf>
    <xf numFmtId="164" fontId="19" fillId="2" borderId="3" xfId="2" applyNumberFormat="1" applyFont="1" applyFill="1" applyBorder="1" applyAlignment="1">
      <alignment horizontal="center" vertical="center" wrapText="1"/>
    </xf>
    <xf numFmtId="164" fontId="19" fillId="2" borderId="12" xfId="2" applyNumberFormat="1" applyFont="1" applyFill="1" applyBorder="1" applyAlignment="1">
      <alignment horizontal="center" vertical="center" wrapText="1"/>
    </xf>
    <xf numFmtId="4" fontId="11" fillId="2" borderId="12" xfId="2" applyNumberFormat="1" applyFont="1" applyFill="1" applyBorder="1" applyAlignment="1">
      <alignment horizontal="center" vertical="center" wrapText="1"/>
    </xf>
    <xf numFmtId="4" fontId="11" fillId="2" borderId="13" xfId="2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/>
    <xf numFmtId="14" fontId="24" fillId="2" borderId="5" xfId="0" applyNumberFormat="1" applyFont="1" applyFill="1" applyBorder="1" applyAlignment="1">
      <alignment horizontal="left"/>
    </xf>
    <xf numFmtId="14" fontId="24" fillId="2" borderId="11" xfId="0" applyNumberFormat="1" applyFont="1" applyFill="1" applyBorder="1" applyAlignment="1">
      <alignment horizontal="left"/>
    </xf>
    <xf numFmtId="14" fontId="24" fillId="2" borderId="6" xfId="0" applyNumberFormat="1" applyFont="1" applyFill="1" applyBorder="1" applyAlignment="1">
      <alignment horizontal="left"/>
    </xf>
    <xf numFmtId="0" fontId="19" fillId="2" borderId="4" xfId="2" applyFont="1" applyFill="1" applyBorder="1" applyAlignment="1">
      <alignment vertical="center" wrapText="1"/>
    </xf>
    <xf numFmtId="168" fontId="19" fillId="2" borderId="4" xfId="2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/>
    <xf numFmtId="4" fontId="5" fillId="2" borderId="4" xfId="0" applyNumberFormat="1" applyFont="1" applyFill="1" applyBorder="1"/>
    <xf numFmtId="4" fontId="11" fillId="2" borderId="4" xfId="2" applyNumberFormat="1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Q262"/>
  <sheetViews>
    <sheetView tabSelected="1" zoomScale="80" zoomScaleNormal="80" zoomScaleSheetLayoutView="90" workbookViewId="0">
      <pane xSplit="13" ySplit="11" topLeftCell="N256" activePane="bottomRight" state="frozen"/>
      <selection activeCell="R227" sqref="R227"/>
      <selection pane="topRight" activeCell="R227" sqref="R227"/>
      <selection pane="bottomLeft" activeCell="R227" sqref="R227"/>
      <selection pane="bottomRight" activeCell="EY117" sqref="EY117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2.28515625" style="1" customWidth="1"/>
    <col min="4" max="4" width="40.140625" style="1" customWidth="1"/>
    <col min="5" max="5" width="11.28515625" style="1" customWidth="1"/>
    <col min="6" max="6" width="10.7109375" style="1" customWidth="1"/>
    <col min="7" max="7" width="10.5703125" style="1" customWidth="1"/>
    <col min="8" max="9" width="9.42578125" style="1" customWidth="1"/>
    <col min="10" max="10" width="5.7109375" style="1" customWidth="1"/>
    <col min="11" max="13" width="6" style="1" customWidth="1"/>
    <col min="14" max="14" width="10" style="1" hidden="1" customWidth="1"/>
    <col min="15" max="15" width="15" style="1" hidden="1" customWidth="1"/>
    <col min="16" max="16" width="12.5703125" style="91" hidden="1" customWidth="1"/>
    <col min="17" max="17" width="15" style="1" hidden="1" customWidth="1"/>
    <col min="18" max="18" width="10" style="1" hidden="1" customWidth="1"/>
    <col min="19" max="19" width="17.42578125" style="1" hidden="1" customWidth="1"/>
    <col min="20" max="20" width="10" style="1" customWidth="1"/>
    <col min="21" max="21" width="15" style="1" customWidth="1"/>
    <col min="22" max="22" width="10" style="1" hidden="1" customWidth="1"/>
    <col min="23" max="23" width="15" style="1" hidden="1" customWidth="1"/>
    <col min="24" max="24" width="10" style="1" hidden="1" customWidth="1"/>
    <col min="25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4.28515625" style="1" hidden="1" customWidth="1"/>
    <col min="30" max="30" width="10" style="1" hidden="1" customWidth="1"/>
    <col min="31" max="31" width="14.85546875" style="1" hidden="1" customWidth="1"/>
    <col min="32" max="32" width="10" style="1" hidden="1" customWidth="1"/>
    <col min="33" max="33" width="15" style="1" hidden="1" customWidth="1"/>
    <col min="34" max="34" width="10" style="1" hidden="1" customWidth="1"/>
    <col min="35" max="35" width="15" style="1" hidden="1" customWidth="1"/>
    <col min="36" max="36" width="10" style="1" hidden="1" customWidth="1"/>
    <col min="37" max="37" width="15" style="1" hidden="1" customWidth="1"/>
    <col min="38" max="38" width="10" style="1" hidden="1" customWidth="1"/>
    <col min="39" max="39" width="15" style="1" hidden="1" customWidth="1"/>
    <col min="40" max="40" width="10" style="1" hidden="1" customWidth="1"/>
    <col min="41" max="41" width="15" style="1" hidden="1" customWidth="1"/>
    <col min="42" max="42" width="10" style="1" customWidth="1"/>
    <col min="43" max="43" width="15" style="1" customWidth="1"/>
    <col min="44" max="44" width="10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9.85546875" style="1" hidden="1" customWidth="1"/>
    <col min="49" max="49" width="15" style="1" hidden="1" customWidth="1"/>
    <col min="50" max="50" width="10" style="1" customWidth="1"/>
    <col min="51" max="51" width="15" style="1" customWidth="1"/>
    <col min="52" max="52" width="10" style="1" hidden="1" customWidth="1"/>
    <col min="53" max="53" width="15" style="1" hidden="1" customWidth="1"/>
    <col min="54" max="54" width="10" style="1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0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0" style="92" hidden="1" customWidth="1"/>
    <col min="77" max="77" width="15" style="92" hidden="1" customWidth="1"/>
    <col min="78" max="78" width="10" style="1" hidden="1" customWidth="1"/>
    <col min="79" max="79" width="15" style="1" hidden="1" customWidth="1"/>
    <col min="80" max="80" width="10" style="1" hidden="1" customWidth="1"/>
    <col min="81" max="81" width="15" style="1" hidden="1" customWidth="1"/>
    <col min="82" max="82" width="10" style="1" customWidth="1"/>
    <col min="83" max="83" width="15.28515625" style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.140625" style="1" hidden="1" customWidth="1"/>
    <col min="88" max="88" width="10" style="1" hidden="1" customWidth="1"/>
    <col min="89" max="89" width="15" style="1" hidden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4.85546875" style="1" hidden="1" customWidth="1"/>
    <col min="110" max="110" width="9.85546875" style="1" hidden="1" customWidth="1"/>
    <col min="111" max="111" width="15" style="1" hidden="1" customWidth="1"/>
    <col min="112" max="112" width="9.85546875" style="1" hidden="1" customWidth="1"/>
    <col min="113" max="113" width="15" style="1" hidden="1" customWidth="1"/>
    <col min="114" max="114" width="10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7" width="15" style="1" hidden="1" customWidth="1"/>
    <col min="128" max="128" width="10.140625" style="1" hidden="1" customWidth="1"/>
    <col min="129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9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customWidth="1"/>
    <col min="139" max="139" width="16.42578125" style="1" customWidth="1"/>
    <col min="140" max="140" width="10" style="1" hidden="1" customWidth="1"/>
    <col min="141" max="141" width="1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5" style="1" hidden="1" customWidth="1"/>
    <col min="146" max="146" width="11" style="93" hidden="1" customWidth="1"/>
    <col min="147" max="147" width="18.140625" style="93" hidden="1" customWidth="1"/>
    <col min="148" max="151" width="9.140625" style="1" customWidth="1"/>
    <col min="152" max="16384" width="9.140625" style="1"/>
  </cols>
  <sheetData>
    <row r="1" spans="1:147" ht="32.25" customHeight="1" x14ac:dyDescent="0.25">
      <c r="CD1" s="144" t="s">
        <v>690</v>
      </c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</row>
    <row r="2" spans="1:147" x14ac:dyDescent="0.25">
      <c r="T2" s="91"/>
      <c r="U2" s="91"/>
      <c r="AV2" s="94"/>
      <c r="AW2" s="94"/>
      <c r="AY2" s="95"/>
      <c r="BB2" s="94"/>
      <c r="BC2" s="94"/>
      <c r="CA2" s="95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/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</row>
    <row r="3" spans="1:147" ht="21.75" customHeight="1" x14ac:dyDescent="0.25">
      <c r="A3" s="2" t="s">
        <v>0</v>
      </c>
      <c r="C3" s="171"/>
      <c r="D3" s="171"/>
      <c r="E3" s="171"/>
      <c r="F3" s="171"/>
      <c r="G3" s="171"/>
      <c r="H3" s="171"/>
      <c r="I3" s="171"/>
      <c r="N3" s="96"/>
      <c r="O3" s="96"/>
      <c r="P3" s="96"/>
      <c r="Q3" s="97"/>
      <c r="R3" s="97"/>
      <c r="S3" s="97"/>
      <c r="T3" s="98"/>
      <c r="U3" s="98"/>
      <c r="V3" s="97"/>
      <c r="W3" s="97"/>
      <c r="X3" s="97"/>
      <c r="Y3" s="97"/>
      <c r="Z3" s="97"/>
      <c r="AA3" s="99"/>
      <c r="AB3" s="97"/>
      <c r="AC3" s="97"/>
      <c r="AD3" s="97"/>
      <c r="AE3" s="99"/>
      <c r="AF3" s="97"/>
      <c r="AG3" s="97"/>
      <c r="AH3" s="97"/>
      <c r="AI3" s="97"/>
      <c r="AJ3" s="100"/>
      <c r="AK3" s="100"/>
      <c r="AL3" s="97"/>
      <c r="AM3" s="97"/>
      <c r="AN3" s="97"/>
      <c r="AO3" s="97"/>
      <c r="AP3" s="97"/>
      <c r="AQ3" s="101"/>
      <c r="AR3" s="97"/>
      <c r="AS3" s="99"/>
      <c r="AT3" s="97"/>
      <c r="AU3" s="97"/>
      <c r="AV3" s="97"/>
      <c r="AW3" s="97"/>
      <c r="AX3" s="102"/>
      <c r="AY3" s="102"/>
      <c r="AZ3" s="3"/>
      <c r="BA3" s="3"/>
      <c r="BB3" s="97"/>
      <c r="BC3" s="97"/>
      <c r="BD3" s="97"/>
      <c r="BE3" s="97"/>
      <c r="BF3" s="97"/>
      <c r="BG3" s="99"/>
      <c r="BH3" s="3"/>
      <c r="BI3" s="3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103"/>
      <c r="BY3" s="103"/>
      <c r="BZ3" s="96"/>
      <c r="CA3" s="99"/>
      <c r="CB3" s="97"/>
      <c r="CC3" s="104"/>
      <c r="CD3" s="96"/>
      <c r="CE3" s="96"/>
      <c r="CF3" s="97"/>
      <c r="CG3" s="97"/>
      <c r="CH3" s="97"/>
      <c r="CI3" s="97"/>
      <c r="CJ3" s="96"/>
      <c r="CK3" s="96"/>
      <c r="CL3" s="97"/>
      <c r="CM3" s="97"/>
      <c r="CN3" s="97"/>
      <c r="CO3" s="97"/>
      <c r="CP3" s="97"/>
      <c r="CQ3" s="97"/>
      <c r="CR3" s="97"/>
      <c r="CS3" s="99"/>
      <c r="CT3" s="97"/>
      <c r="CU3" s="97"/>
      <c r="CV3" s="97"/>
      <c r="CW3" s="97"/>
      <c r="CX3" s="99"/>
      <c r="CY3" s="97"/>
      <c r="CZ3" s="97"/>
      <c r="DA3" s="97"/>
      <c r="DB3" s="97"/>
      <c r="DC3" s="102"/>
      <c r="DD3" s="102"/>
      <c r="DE3" s="102"/>
      <c r="DF3" s="97"/>
      <c r="DG3" s="97"/>
      <c r="DH3" s="97"/>
      <c r="DI3" s="97"/>
      <c r="DJ3" s="97"/>
      <c r="DK3" s="97"/>
      <c r="DL3" s="97"/>
      <c r="DM3" s="99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105"/>
      <c r="EF3" s="97"/>
      <c r="EG3" s="105"/>
      <c r="EI3" s="106"/>
      <c r="EK3" s="107"/>
      <c r="EL3" s="108"/>
      <c r="EN3" s="96"/>
      <c r="EO3" s="96"/>
    </row>
    <row r="4" spans="1:147" ht="9.75" customHeight="1" x14ac:dyDescent="0.3">
      <c r="A4" s="172"/>
      <c r="E4" s="173"/>
      <c r="F4" s="173"/>
      <c r="G4" s="173"/>
      <c r="H4" s="173"/>
      <c r="I4" s="173"/>
      <c r="J4" s="173"/>
      <c r="K4" s="173"/>
      <c r="L4" s="173"/>
      <c r="M4" s="174"/>
      <c r="N4" s="109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1"/>
      <c r="AJ4" s="109"/>
      <c r="AK4" s="112"/>
      <c r="AL4" s="110"/>
      <c r="AM4" s="110"/>
      <c r="AN4" s="109"/>
      <c r="AO4" s="110"/>
      <c r="AP4" s="110"/>
      <c r="AQ4" s="113"/>
      <c r="AR4" s="110"/>
      <c r="AS4" s="110"/>
      <c r="AT4" s="110"/>
      <c r="AU4" s="110"/>
      <c r="AV4" s="110"/>
      <c r="AW4" s="110"/>
      <c r="AX4" s="110"/>
      <c r="AY4" s="114"/>
      <c r="AZ4" s="115"/>
      <c r="BA4" s="115"/>
      <c r="BB4" s="110"/>
      <c r="BC4" s="110"/>
      <c r="BD4" s="110"/>
      <c r="BE4" s="110"/>
      <c r="BF4" s="110"/>
      <c r="BG4" s="110"/>
      <c r="BH4" s="116"/>
      <c r="BI4" s="116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7"/>
      <c r="BY4" s="117"/>
      <c r="BZ4" s="110"/>
      <c r="CA4" s="110"/>
      <c r="CB4" s="110"/>
      <c r="CC4" s="110"/>
      <c r="CD4" s="118"/>
      <c r="CE4" s="118"/>
      <c r="CF4" s="110"/>
      <c r="CG4" s="110"/>
      <c r="CH4" s="110"/>
      <c r="CI4" s="119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0"/>
      <c r="DN4" s="110"/>
      <c r="DO4" s="111"/>
      <c r="DP4" s="110"/>
      <c r="DQ4" s="110"/>
      <c r="DR4" s="110"/>
      <c r="DS4" s="110"/>
      <c r="DT4" s="110"/>
      <c r="DU4" s="110"/>
      <c r="DV4" s="110"/>
      <c r="DW4" s="110"/>
      <c r="DX4" s="110"/>
      <c r="DY4" s="111"/>
      <c r="DZ4" s="110"/>
      <c r="EA4" s="110"/>
      <c r="EB4" s="110"/>
      <c r="EC4" s="110"/>
      <c r="ED4" s="110"/>
      <c r="EE4" s="110"/>
      <c r="EF4" s="110"/>
      <c r="EG4" s="110"/>
      <c r="EH4" s="120"/>
      <c r="EI4" s="121"/>
      <c r="EJ4" s="120"/>
      <c r="EK4" s="120"/>
      <c r="EL4" s="120"/>
      <c r="EM4" s="120"/>
      <c r="EN4" s="110"/>
      <c r="EO4" s="110"/>
    </row>
    <row r="5" spans="1:147" ht="88.5" customHeight="1" x14ac:dyDescent="0.25">
      <c r="A5" s="161" t="s">
        <v>1</v>
      </c>
      <c r="B5" s="164" t="s">
        <v>2</v>
      </c>
      <c r="C5" s="164" t="s">
        <v>3</v>
      </c>
      <c r="D5" s="166" t="s">
        <v>4</v>
      </c>
      <c r="E5" s="167" t="s">
        <v>5</v>
      </c>
      <c r="F5" s="168" t="s">
        <v>6</v>
      </c>
      <c r="G5" s="168" t="s">
        <v>7</v>
      </c>
      <c r="H5" s="168" t="s">
        <v>8</v>
      </c>
      <c r="I5" s="168" t="s">
        <v>9</v>
      </c>
      <c r="J5" s="160" t="s">
        <v>10</v>
      </c>
      <c r="K5" s="160"/>
      <c r="L5" s="160"/>
      <c r="M5" s="160"/>
      <c r="N5" s="155" t="s">
        <v>11</v>
      </c>
      <c r="O5" s="155"/>
      <c r="P5" s="159" t="s">
        <v>12</v>
      </c>
      <c r="Q5" s="159"/>
      <c r="R5" s="155" t="s">
        <v>13</v>
      </c>
      <c r="S5" s="155"/>
      <c r="T5" s="155" t="s">
        <v>14</v>
      </c>
      <c r="U5" s="155"/>
      <c r="V5" s="155" t="s">
        <v>15</v>
      </c>
      <c r="W5" s="155"/>
      <c r="X5" s="159" t="s">
        <v>16</v>
      </c>
      <c r="Y5" s="159"/>
      <c r="Z5" s="155" t="s">
        <v>17</v>
      </c>
      <c r="AA5" s="155"/>
      <c r="AB5" s="158" t="s">
        <v>18</v>
      </c>
      <c r="AC5" s="158"/>
      <c r="AD5" s="155" t="s">
        <v>19</v>
      </c>
      <c r="AE5" s="155"/>
      <c r="AF5" s="159" t="s">
        <v>20</v>
      </c>
      <c r="AG5" s="159"/>
      <c r="AH5" s="155" t="s">
        <v>21</v>
      </c>
      <c r="AI5" s="155"/>
      <c r="AJ5" s="155" t="s">
        <v>22</v>
      </c>
      <c r="AK5" s="155"/>
      <c r="AL5" s="155" t="s">
        <v>23</v>
      </c>
      <c r="AM5" s="155"/>
      <c r="AN5" s="155" t="s">
        <v>24</v>
      </c>
      <c r="AO5" s="155"/>
      <c r="AP5" s="155" t="s">
        <v>25</v>
      </c>
      <c r="AQ5" s="155"/>
      <c r="AR5" s="155" t="s">
        <v>26</v>
      </c>
      <c r="AS5" s="155"/>
      <c r="AT5" s="155" t="s">
        <v>27</v>
      </c>
      <c r="AU5" s="155"/>
      <c r="AV5" s="155" t="s">
        <v>28</v>
      </c>
      <c r="AW5" s="155"/>
      <c r="AX5" s="155" t="s">
        <v>29</v>
      </c>
      <c r="AY5" s="155"/>
      <c r="AZ5" s="155" t="s">
        <v>30</v>
      </c>
      <c r="BA5" s="155"/>
      <c r="BB5" s="155" t="s">
        <v>31</v>
      </c>
      <c r="BC5" s="155"/>
      <c r="BD5" s="155" t="s">
        <v>32</v>
      </c>
      <c r="BE5" s="155"/>
      <c r="BF5" s="155" t="s">
        <v>33</v>
      </c>
      <c r="BG5" s="155"/>
      <c r="BH5" s="155" t="s">
        <v>34</v>
      </c>
      <c r="BI5" s="155"/>
      <c r="BJ5" s="155" t="s">
        <v>35</v>
      </c>
      <c r="BK5" s="155"/>
      <c r="BL5" s="155" t="s">
        <v>36</v>
      </c>
      <c r="BM5" s="155"/>
      <c r="BN5" s="155" t="s">
        <v>37</v>
      </c>
      <c r="BO5" s="155"/>
      <c r="BP5" s="155" t="s">
        <v>38</v>
      </c>
      <c r="BQ5" s="155"/>
      <c r="BR5" s="155" t="s">
        <v>39</v>
      </c>
      <c r="BS5" s="155"/>
      <c r="BT5" s="155" t="s">
        <v>40</v>
      </c>
      <c r="BU5" s="155"/>
      <c r="BV5" s="155" t="s">
        <v>41</v>
      </c>
      <c r="BW5" s="155"/>
      <c r="BX5" s="155" t="s">
        <v>42</v>
      </c>
      <c r="BY5" s="155"/>
      <c r="BZ5" s="155" t="s">
        <v>43</v>
      </c>
      <c r="CA5" s="155"/>
      <c r="CB5" s="155" t="s">
        <v>44</v>
      </c>
      <c r="CC5" s="155"/>
      <c r="CD5" s="155" t="s">
        <v>45</v>
      </c>
      <c r="CE5" s="155"/>
      <c r="CF5" s="155" t="s">
        <v>46</v>
      </c>
      <c r="CG5" s="155"/>
      <c r="CH5" s="155" t="s">
        <v>47</v>
      </c>
      <c r="CI5" s="155"/>
      <c r="CJ5" s="159" t="s">
        <v>48</v>
      </c>
      <c r="CK5" s="159"/>
      <c r="CL5" s="155" t="s">
        <v>49</v>
      </c>
      <c r="CM5" s="155"/>
      <c r="CN5" s="155" t="s">
        <v>50</v>
      </c>
      <c r="CO5" s="155"/>
      <c r="CP5" s="155" t="s">
        <v>51</v>
      </c>
      <c r="CQ5" s="155"/>
      <c r="CR5" s="155" t="s">
        <v>52</v>
      </c>
      <c r="CS5" s="155"/>
      <c r="CT5" s="155" t="s">
        <v>53</v>
      </c>
      <c r="CU5" s="155"/>
      <c r="CV5" s="155" t="s">
        <v>54</v>
      </c>
      <c r="CW5" s="155"/>
      <c r="CX5" s="155" t="s">
        <v>55</v>
      </c>
      <c r="CY5" s="155"/>
      <c r="CZ5" s="155" t="s">
        <v>56</v>
      </c>
      <c r="DA5" s="155"/>
      <c r="DB5" s="155" t="s">
        <v>57</v>
      </c>
      <c r="DC5" s="155"/>
      <c r="DD5" s="155" t="s">
        <v>58</v>
      </c>
      <c r="DE5" s="155"/>
      <c r="DF5" s="155" t="s">
        <v>59</v>
      </c>
      <c r="DG5" s="155"/>
      <c r="DH5" s="155" t="s">
        <v>60</v>
      </c>
      <c r="DI5" s="155"/>
      <c r="DJ5" s="155" t="s">
        <v>61</v>
      </c>
      <c r="DK5" s="155"/>
      <c r="DL5" s="155" t="s">
        <v>62</v>
      </c>
      <c r="DM5" s="155"/>
      <c r="DN5" s="158" t="s">
        <v>63</v>
      </c>
      <c r="DO5" s="158"/>
      <c r="DP5" s="155" t="s">
        <v>64</v>
      </c>
      <c r="DQ5" s="155"/>
      <c r="DR5" s="158" t="s">
        <v>65</v>
      </c>
      <c r="DS5" s="158"/>
      <c r="DT5" s="155" t="s">
        <v>66</v>
      </c>
      <c r="DU5" s="155"/>
      <c r="DV5" s="155" t="s">
        <v>67</v>
      </c>
      <c r="DW5" s="155"/>
      <c r="DX5" s="155" t="s">
        <v>68</v>
      </c>
      <c r="DY5" s="155"/>
      <c r="DZ5" s="155" t="s">
        <v>69</v>
      </c>
      <c r="EA5" s="155"/>
      <c r="EB5" s="155" t="s">
        <v>70</v>
      </c>
      <c r="EC5" s="155"/>
      <c r="ED5" s="156" t="s">
        <v>71</v>
      </c>
      <c r="EE5" s="156"/>
      <c r="EF5" s="155" t="s">
        <v>72</v>
      </c>
      <c r="EG5" s="155"/>
      <c r="EH5" s="155" t="s">
        <v>73</v>
      </c>
      <c r="EI5" s="155"/>
      <c r="EJ5" s="155" t="s">
        <v>74</v>
      </c>
      <c r="EK5" s="155"/>
      <c r="EL5" s="157" t="s">
        <v>75</v>
      </c>
      <c r="EM5" s="157"/>
      <c r="EN5" s="151" t="s">
        <v>76</v>
      </c>
      <c r="EO5" s="152"/>
      <c r="EP5" s="153" t="s">
        <v>77</v>
      </c>
      <c r="EQ5" s="153"/>
    </row>
    <row r="6" spans="1:147" ht="15.75" customHeight="1" x14ac:dyDescent="0.25">
      <c r="A6" s="162"/>
      <c r="B6" s="164"/>
      <c r="C6" s="164"/>
      <c r="D6" s="166"/>
      <c r="E6" s="167"/>
      <c r="F6" s="168"/>
      <c r="G6" s="168"/>
      <c r="H6" s="168"/>
      <c r="I6" s="168"/>
      <c r="J6" s="154" t="s">
        <v>78</v>
      </c>
      <c r="K6" s="154"/>
      <c r="L6" s="154"/>
      <c r="M6" s="154"/>
      <c r="N6" s="147" t="s">
        <v>79</v>
      </c>
      <c r="O6" s="147"/>
      <c r="P6" s="147" t="s">
        <v>80</v>
      </c>
      <c r="Q6" s="147"/>
      <c r="R6" s="147" t="s">
        <v>81</v>
      </c>
      <c r="S6" s="147"/>
      <c r="T6" s="147" t="s">
        <v>82</v>
      </c>
      <c r="U6" s="147"/>
      <c r="V6" s="147" t="s">
        <v>83</v>
      </c>
      <c r="W6" s="147"/>
      <c r="X6" s="147" t="s">
        <v>84</v>
      </c>
      <c r="Y6" s="147"/>
      <c r="Z6" s="147" t="s">
        <v>85</v>
      </c>
      <c r="AA6" s="147"/>
      <c r="AB6" s="150" t="s">
        <v>86</v>
      </c>
      <c r="AC6" s="150"/>
      <c r="AD6" s="147" t="s">
        <v>87</v>
      </c>
      <c r="AE6" s="147"/>
      <c r="AF6" s="147" t="s">
        <v>88</v>
      </c>
      <c r="AG6" s="147"/>
      <c r="AH6" s="147" t="s">
        <v>89</v>
      </c>
      <c r="AI6" s="147"/>
      <c r="AJ6" s="147" t="s">
        <v>90</v>
      </c>
      <c r="AK6" s="147"/>
      <c r="AL6" s="147" t="s">
        <v>91</v>
      </c>
      <c r="AM6" s="147"/>
      <c r="AN6" s="147" t="s">
        <v>92</v>
      </c>
      <c r="AO6" s="147"/>
      <c r="AP6" s="147" t="s">
        <v>93</v>
      </c>
      <c r="AQ6" s="147"/>
      <c r="AR6" s="147" t="s">
        <v>94</v>
      </c>
      <c r="AS6" s="147"/>
      <c r="AT6" s="147" t="s">
        <v>95</v>
      </c>
      <c r="AU6" s="147"/>
      <c r="AV6" s="147" t="s">
        <v>96</v>
      </c>
      <c r="AW6" s="147"/>
      <c r="AX6" s="147" t="s">
        <v>97</v>
      </c>
      <c r="AY6" s="147"/>
      <c r="AZ6" s="147" t="s">
        <v>98</v>
      </c>
      <c r="BA6" s="147"/>
      <c r="BB6" s="147" t="s">
        <v>99</v>
      </c>
      <c r="BC6" s="147"/>
      <c r="BD6" s="147" t="s">
        <v>100</v>
      </c>
      <c r="BE6" s="147"/>
      <c r="BF6" s="147" t="s">
        <v>101</v>
      </c>
      <c r="BG6" s="147"/>
      <c r="BH6" s="147" t="s">
        <v>102</v>
      </c>
      <c r="BI6" s="147"/>
      <c r="BJ6" s="147" t="s">
        <v>103</v>
      </c>
      <c r="BK6" s="147"/>
      <c r="BL6" s="147" t="s">
        <v>104</v>
      </c>
      <c r="BM6" s="147"/>
      <c r="BN6" s="147" t="s">
        <v>105</v>
      </c>
      <c r="BO6" s="147"/>
      <c r="BP6" s="147" t="s">
        <v>106</v>
      </c>
      <c r="BQ6" s="147"/>
      <c r="BR6" s="147" t="s">
        <v>107</v>
      </c>
      <c r="BS6" s="147"/>
      <c r="BT6" s="147" t="s">
        <v>108</v>
      </c>
      <c r="BU6" s="147"/>
      <c r="BV6" s="147" t="s">
        <v>109</v>
      </c>
      <c r="BW6" s="147"/>
      <c r="BX6" s="147" t="s">
        <v>110</v>
      </c>
      <c r="BY6" s="147"/>
      <c r="BZ6" s="147" t="s">
        <v>111</v>
      </c>
      <c r="CA6" s="147"/>
      <c r="CB6" s="147" t="s">
        <v>112</v>
      </c>
      <c r="CC6" s="147"/>
      <c r="CD6" s="147" t="s">
        <v>113</v>
      </c>
      <c r="CE6" s="147"/>
      <c r="CF6" s="147" t="s">
        <v>114</v>
      </c>
      <c r="CG6" s="147"/>
      <c r="CH6" s="147" t="s">
        <v>115</v>
      </c>
      <c r="CI6" s="147"/>
      <c r="CJ6" s="147" t="s">
        <v>116</v>
      </c>
      <c r="CK6" s="147"/>
      <c r="CL6" s="147" t="s">
        <v>117</v>
      </c>
      <c r="CM6" s="147"/>
      <c r="CN6" s="147" t="s">
        <v>118</v>
      </c>
      <c r="CO6" s="147"/>
      <c r="CP6" s="147" t="s">
        <v>119</v>
      </c>
      <c r="CQ6" s="147"/>
      <c r="CR6" s="147" t="s">
        <v>120</v>
      </c>
      <c r="CS6" s="147"/>
      <c r="CT6" s="147" t="s">
        <v>121</v>
      </c>
      <c r="CU6" s="147"/>
      <c r="CV6" s="147" t="s">
        <v>122</v>
      </c>
      <c r="CW6" s="147"/>
      <c r="CX6" s="147" t="s">
        <v>123</v>
      </c>
      <c r="CY6" s="147"/>
      <c r="CZ6" s="147" t="s">
        <v>124</v>
      </c>
      <c r="DA6" s="147"/>
      <c r="DB6" s="147" t="s">
        <v>125</v>
      </c>
      <c r="DC6" s="147"/>
      <c r="DD6" s="147" t="s">
        <v>126</v>
      </c>
      <c r="DE6" s="147"/>
      <c r="DF6" s="147" t="s">
        <v>127</v>
      </c>
      <c r="DG6" s="147"/>
      <c r="DH6" s="147" t="s">
        <v>128</v>
      </c>
      <c r="DI6" s="147"/>
      <c r="DJ6" s="147" t="s">
        <v>129</v>
      </c>
      <c r="DK6" s="147"/>
      <c r="DL6" s="147" t="s">
        <v>130</v>
      </c>
      <c r="DM6" s="147"/>
      <c r="DN6" s="147" t="s">
        <v>131</v>
      </c>
      <c r="DO6" s="147"/>
      <c r="DP6" s="147" t="s">
        <v>132</v>
      </c>
      <c r="DQ6" s="147"/>
      <c r="DR6" s="147" t="s">
        <v>133</v>
      </c>
      <c r="DS6" s="147"/>
      <c r="DT6" s="147" t="s">
        <v>134</v>
      </c>
      <c r="DU6" s="147"/>
      <c r="DV6" s="147" t="s">
        <v>135</v>
      </c>
      <c r="DW6" s="147"/>
      <c r="DX6" s="147" t="s">
        <v>136</v>
      </c>
      <c r="DY6" s="147"/>
      <c r="DZ6" s="147" t="s">
        <v>137</v>
      </c>
      <c r="EA6" s="147"/>
      <c r="EB6" s="147" t="s">
        <v>138</v>
      </c>
      <c r="EC6" s="147"/>
      <c r="ED6" s="147" t="s">
        <v>139</v>
      </c>
      <c r="EE6" s="147"/>
      <c r="EF6" s="147" t="s">
        <v>140</v>
      </c>
      <c r="EG6" s="147"/>
      <c r="EH6" s="147" t="s">
        <v>141</v>
      </c>
      <c r="EI6" s="147"/>
      <c r="EJ6" s="147" t="s">
        <v>142</v>
      </c>
      <c r="EK6" s="147"/>
      <c r="EL6" s="147" t="s">
        <v>143</v>
      </c>
      <c r="EM6" s="147"/>
      <c r="EN6" s="90"/>
      <c r="EO6" s="90"/>
      <c r="EP6" s="148"/>
      <c r="EQ6" s="148"/>
    </row>
    <row r="7" spans="1:147" ht="16.5" customHeight="1" x14ac:dyDescent="0.25">
      <c r="A7" s="162"/>
      <c r="B7" s="164"/>
      <c r="C7" s="164"/>
      <c r="D7" s="166"/>
      <c r="E7" s="167"/>
      <c r="F7" s="168"/>
      <c r="G7" s="168"/>
      <c r="H7" s="168"/>
      <c r="I7" s="168"/>
      <c r="J7" s="149" t="s">
        <v>144</v>
      </c>
      <c r="K7" s="149" t="s">
        <v>145</v>
      </c>
      <c r="L7" s="149" t="s">
        <v>146</v>
      </c>
      <c r="M7" s="149" t="s">
        <v>147</v>
      </c>
      <c r="N7" s="145" t="s">
        <v>148</v>
      </c>
      <c r="O7" s="146"/>
      <c r="P7" s="145" t="s">
        <v>148</v>
      </c>
      <c r="Q7" s="146"/>
      <c r="R7" s="145" t="s">
        <v>148</v>
      </c>
      <c r="S7" s="146"/>
      <c r="T7" s="145" t="s">
        <v>148</v>
      </c>
      <c r="U7" s="146"/>
      <c r="V7" s="145" t="s">
        <v>148</v>
      </c>
      <c r="W7" s="146"/>
      <c r="X7" s="145" t="s">
        <v>148</v>
      </c>
      <c r="Y7" s="146"/>
      <c r="Z7" s="145" t="s">
        <v>148</v>
      </c>
      <c r="AA7" s="146"/>
      <c r="AB7" s="145" t="s">
        <v>148</v>
      </c>
      <c r="AC7" s="146"/>
      <c r="AD7" s="145" t="s">
        <v>148</v>
      </c>
      <c r="AE7" s="146"/>
      <c r="AF7" s="145" t="s">
        <v>148</v>
      </c>
      <c r="AG7" s="146"/>
      <c r="AH7" s="145" t="s">
        <v>148</v>
      </c>
      <c r="AI7" s="146"/>
      <c r="AJ7" s="145" t="s">
        <v>148</v>
      </c>
      <c r="AK7" s="146"/>
      <c r="AL7" s="145" t="s">
        <v>148</v>
      </c>
      <c r="AM7" s="146"/>
      <c r="AN7" s="145" t="s">
        <v>148</v>
      </c>
      <c r="AO7" s="146"/>
      <c r="AP7" s="145" t="s">
        <v>148</v>
      </c>
      <c r="AQ7" s="146"/>
      <c r="AR7" s="145" t="s">
        <v>148</v>
      </c>
      <c r="AS7" s="146"/>
      <c r="AT7" s="145" t="s">
        <v>148</v>
      </c>
      <c r="AU7" s="146"/>
      <c r="AV7" s="145" t="s">
        <v>148</v>
      </c>
      <c r="AW7" s="146"/>
      <c r="AX7" s="145" t="s">
        <v>148</v>
      </c>
      <c r="AY7" s="146"/>
      <c r="AZ7" s="145" t="s">
        <v>148</v>
      </c>
      <c r="BA7" s="146"/>
      <c r="BB7" s="145" t="s">
        <v>148</v>
      </c>
      <c r="BC7" s="146"/>
      <c r="BD7" s="145" t="s">
        <v>148</v>
      </c>
      <c r="BE7" s="146"/>
      <c r="BF7" s="145" t="s">
        <v>148</v>
      </c>
      <c r="BG7" s="146"/>
      <c r="BH7" s="145" t="s">
        <v>148</v>
      </c>
      <c r="BI7" s="146"/>
      <c r="BJ7" s="145" t="s">
        <v>148</v>
      </c>
      <c r="BK7" s="146"/>
      <c r="BL7" s="145" t="s">
        <v>148</v>
      </c>
      <c r="BM7" s="146"/>
      <c r="BN7" s="145" t="s">
        <v>148</v>
      </c>
      <c r="BO7" s="146"/>
      <c r="BP7" s="145" t="s">
        <v>148</v>
      </c>
      <c r="BQ7" s="146"/>
      <c r="BR7" s="145" t="s">
        <v>148</v>
      </c>
      <c r="BS7" s="146"/>
      <c r="BT7" s="145" t="s">
        <v>148</v>
      </c>
      <c r="BU7" s="146"/>
      <c r="BV7" s="145" t="s">
        <v>148</v>
      </c>
      <c r="BW7" s="146"/>
      <c r="BX7" s="145" t="s">
        <v>148</v>
      </c>
      <c r="BY7" s="146"/>
      <c r="BZ7" s="145" t="s">
        <v>148</v>
      </c>
      <c r="CA7" s="146"/>
      <c r="CB7" s="145" t="s">
        <v>148</v>
      </c>
      <c r="CC7" s="146"/>
      <c r="CD7" s="145" t="s">
        <v>148</v>
      </c>
      <c r="CE7" s="146"/>
      <c r="CF7" s="145" t="s">
        <v>148</v>
      </c>
      <c r="CG7" s="146"/>
      <c r="CH7" s="145" t="s">
        <v>148</v>
      </c>
      <c r="CI7" s="146"/>
      <c r="CJ7" s="145" t="s">
        <v>148</v>
      </c>
      <c r="CK7" s="146"/>
      <c r="CL7" s="145" t="s">
        <v>148</v>
      </c>
      <c r="CM7" s="146"/>
      <c r="CN7" s="145" t="s">
        <v>148</v>
      </c>
      <c r="CO7" s="146"/>
      <c r="CP7" s="145" t="s">
        <v>148</v>
      </c>
      <c r="CQ7" s="146"/>
      <c r="CR7" s="145" t="s">
        <v>148</v>
      </c>
      <c r="CS7" s="146"/>
      <c r="CT7" s="145" t="s">
        <v>148</v>
      </c>
      <c r="CU7" s="146"/>
      <c r="CV7" s="145" t="s">
        <v>148</v>
      </c>
      <c r="CW7" s="146"/>
      <c r="CX7" s="145" t="s">
        <v>148</v>
      </c>
      <c r="CY7" s="146"/>
      <c r="CZ7" s="145" t="s">
        <v>148</v>
      </c>
      <c r="DA7" s="146"/>
      <c r="DB7" s="145" t="s">
        <v>148</v>
      </c>
      <c r="DC7" s="146"/>
      <c r="DD7" s="145" t="s">
        <v>148</v>
      </c>
      <c r="DE7" s="146"/>
      <c r="DF7" s="145" t="s">
        <v>148</v>
      </c>
      <c r="DG7" s="146"/>
      <c r="DH7" s="145" t="s">
        <v>148</v>
      </c>
      <c r="DI7" s="146"/>
      <c r="DJ7" s="145" t="s">
        <v>148</v>
      </c>
      <c r="DK7" s="146"/>
      <c r="DL7" s="145" t="s">
        <v>148</v>
      </c>
      <c r="DM7" s="146"/>
      <c r="DN7" s="145" t="s">
        <v>148</v>
      </c>
      <c r="DO7" s="146"/>
      <c r="DP7" s="145" t="s">
        <v>148</v>
      </c>
      <c r="DQ7" s="146"/>
      <c r="DR7" s="145" t="s">
        <v>148</v>
      </c>
      <c r="DS7" s="146"/>
      <c r="DT7" s="145" t="s">
        <v>148</v>
      </c>
      <c r="DU7" s="146"/>
      <c r="DV7" s="145" t="s">
        <v>148</v>
      </c>
      <c r="DW7" s="146"/>
      <c r="DX7" s="145" t="s">
        <v>148</v>
      </c>
      <c r="DY7" s="146"/>
      <c r="DZ7" s="145" t="s">
        <v>148</v>
      </c>
      <c r="EA7" s="146"/>
      <c r="EB7" s="145" t="s">
        <v>148</v>
      </c>
      <c r="EC7" s="146"/>
      <c r="ED7" s="145" t="s">
        <v>148</v>
      </c>
      <c r="EE7" s="146"/>
      <c r="EF7" s="145" t="s">
        <v>148</v>
      </c>
      <c r="EG7" s="146"/>
      <c r="EH7" s="145" t="s">
        <v>148</v>
      </c>
      <c r="EI7" s="146"/>
      <c r="EJ7" s="145" t="s">
        <v>148</v>
      </c>
      <c r="EK7" s="146"/>
      <c r="EL7" s="145" t="s">
        <v>148</v>
      </c>
      <c r="EM7" s="146"/>
      <c r="EN7" s="145" t="s">
        <v>148</v>
      </c>
      <c r="EO7" s="146"/>
      <c r="EP7" s="145" t="s">
        <v>148</v>
      </c>
      <c r="EQ7" s="146"/>
    </row>
    <row r="8" spans="1:147" ht="44.25" customHeight="1" x14ac:dyDescent="0.25">
      <c r="A8" s="163"/>
      <c r="B8" s="165"/>
      <c r="C8" s="165"/>
      <c r="D8" s="166"/>
      <c r="E8" s="167"/>
      <c r="F8" s="168"/>
      <c r="G8" s="168"/>
      <c r="H8" s="168"/>
      <c r="I8" s="168"/>
      <c r="J8" s="149"/>
      <c r="K8" s="149"/>
      <c r="L8" s="149"/>
      <c r="M8" s="149"/>
      <c r="N8" s="4" t="s">
        <v>149</v>
      </c>
      <c r="O8" s="5" t="s">
        <v>150</v>
      </c>
      <c r="P8" s="4" t="s">
        <v>149</v>
      </c>
      <c r="Q8" s="5" t="s">
        <v>150</v>
      </c>
      <c r="R8" s="4" t="s">
        <v>149</v>
      </c>
      <c r="S8" s="5" t="s">
        <v>150</v>
      </c>
      <c r="T8" s="4" t="s">
        <v>149</v>
      </c>
      <c r="U8" s="5" t="s">
        <v>150</v>
      </c>
      <c r="V8" s="4" t="s">
        <v>149</v>
      </c>
      <c r="W8" s="5" t="s">
        <v>150</v>
      </c>
      <c r="X8" s="4" t="s">
        <v>149</v>
      </c>
      <c r="Y8" s="5" t="s">
        <v>150</v>
      </c>
      <c r="Z8" s="4" t="s">
        <v>149</v>
      </c>
      <c r="AA8" s="5" t="s">
        <v>150</v>
      </c>
      <c r="AB8" s="5" t="s">
        <v>151</v>
      </c>
      <c r="AC8" s="5" t="s">
        <v>150</v>
      </c>
      <c r="AD8" s="4" t="s">
        <v>149</v>
      </c>
      <c r="AE8" s="5" t="s">
        <v>150</v>
      </c>
      <c r="AF8" s="4" t="s">
        <v>149</v>
      </c>
      <c r="AG8" s="5" t="s">
        <v>150</v>
      </c>
      <c r="AH8" s="4" t="s">
        <v>149</v>
      </c>
      <c r="AI8" s="5" t="s">
        <v>150</v>
      </c>
      <c r="AJ8" s="4" t="s">
        <v>149</v>
      </c>
      <c r="AK8" s="5" t="s">
        <v>150</v>
      </c>
      <c r="AL8" s="5" t="s">
        <v>151</v>
      </c>
      <c r="AM8" s="5" t="s">
        <v>150</v>
      </c>
      <c r="AN8" s="4" t="s">
        <v>149</v>
      </c>
      <c r="AO8" s="5" t="s">
        <v>150</v>
      </c>
      <c r="AP8" s="4" t="s">
        <v>149</v>
      </c>
      <c r="AQ8" s="5" t="s">
        <v>150</v>
      </c>
      <c r="AR8" s="4" t="s">
        <v>149</v>
      </c>
      <c r="AS8" s="5" t="s">
        <v>150</v>
      </c>
      <c r="AT8" s="4" t="s">
        <v>149</v>
      </c>
      <c r="AU8" s="5" t="s">
        <v>150</v>
      </c>
      <c r="AV8" s="4" t="s">
        <v>149</v>
      </c>
      <c r="AW8" s="5" t="s">
        <v>150</v>
      </c>
      <c r="AX8" s="4" t="s">
        <v>149</v>
      </c>
      <c r="AY8" s="5" t="s">
        <v>150</v>
      </c>
      <c r="AZ8" s="4" t="s">
        <v>149</v>
      </c>
      <c r="BA8" s="5" t="s">
        <v>150</v>
      </c>
      <c r="BB8" s="4" t="s">
        <v>149</v>
      </c>
      <c r="BC8" s="5" t="s">
        <v>150</v>
      </c>
      <c r="BD8" s="4" t="s">
        <v>149</v>
      </c>
      <c r="BE8" s="5" t="s">
        <v>150</v>
      </c>
      <c r="BF8" s="4" t="s">
        <v>149</v>
      </c>
      <c r="BG8" s="5" t="s">
        <v>150</v>
      </c>
      <c r="BH8" s="4" t="s">
        <v>149</v>
      </c>
      <c r="BI8" s="5" t="s">
        <v>150</v>
      </c>
      <c r="BJ8" s="4" t="s">
        <v>149</v>
      </c>
      <c r="BK8" s="5" t="s">
        <v>150</v>
      </c>
      <c r="BL8" s="4" t="s">
        <v>149</v>
      </c>
      <c r="BM8" s="5" t="s">
        <v>150</v>
      </c>
      <c r="BN8" s="4" t="s">
        <v>149</v>
      </c>
      <c r="BO8" s="5" t="s">
        <v>150</v>
      </c>
      <c r="BP8" s="4" t="s">
        <v>149</v>
      </c>
      <c r="BQ8" s="5" t="s">
        <v>150</v>
      </c>
      <c r="BR8" s="4" t="s">
        <v>149</v>
      </c>
      <c r="BS8" s="5" t="s">
        <v>150</v>
      </c>
      <c r="BT8" s="4" t="s">
        <v>149</v>
      </c>
      <c r="BU8" s="5" t="s">
        <v>150</v>
      </c>
      <c r="BV8" s="4" t="s">
        <v>149</v>
      </c>
      <c r="BW8" s="5" t="s">
        <v>150</v>
      </c>
      <c r="BX8" s="4" t="s">
        <v>149</v>
      </c>
      <c r="BY8" s="6" t="s">
        <v>150</v>
      </c>
      <c r="BZ8" s="4" t="s">
        <v>149</v>
      </c>
      <c r="CA8" s="5" t="s">
        <v>150</v>
      </c>
      <c r="CB8" s="4" t="s">
        <v>149</v>
      </c>
      <c r="CC8" s="5" t="s">
        <v>150</v>
      </c>
      <c r="CD8" s="4" t="s">
        <v>149</v>
      </c>
      <c r="CE8" s="5" t="s">
        <v>150</v>
      </c>
      <c r="CF8" s="4" t="s">
        <v>149</v>
      </c>
      <c r="CG8" s="5" t="s">
        <v>150</v>
      </c>
      <c r="CH8" s="4" t="s">
        <v>149</v>
      </c>
      <c r="CI8" s="5" t="s">
        <v>150</v>
      </c>
      <c r="CJ8" s="4" t="s">
        <v>149</v>
      </c>
      <c r="CK8" s="5" t="s">
        <v>150</v>
      </c>
      <c r="CL8" s="4" t="s">
        <v>149</v>
      </c>
      <c r="CM8" s="5" t="s">
        <v>150</v>
      </c>
      <c r="CN8" s="4" t="s">
        <v>149</v>
      </c>
      <c r="CO8" s="5" t="s">
        <v>150</v>
      </c>
      <c r="CP8" s="4" t="s">
        <v>149</v>
      </c>
      <c r="CQ8" s="5" t="s">
        <v>150</v>
      </c>
      <c r="CR8" s="4" t="s">
        <v>149</v>
      </c>
      <c r="CS8" s="5" t="s">
        <v>150</v>
      </c>
      <c r="CT8" s="4" t="s">
        <v>149</v>
      </c>
      <c r="CU8" s="5" t="s">
        <v>150</v>
      </c>
      <c r="CV8" s="4" t="s">
        <v>149</v>
      </c>
      <c r="CW8" s="5" t="s">
        <v>150</v>
      </c>
      <c r="CX8" s="4" t="s">
        <v>149</v>
      </c>
      <c r="CY8" s="5" t="s">
        <v>150</v>
      </c>
      <c r="CZ8" s="4" t="s">
        <v>149</v>
      </c>
      <c r="DA8" s="5" t="s">
        <v>150</v>
      </c>
      <c r="DB8" s="4" t="s">
        <v>149</v>
      </c>
      <c r="DC8" s="5" t="s">
        <v>150</v>
      </c>
      <c r="DD8" s="4" t="s">
        <v>149</v>
      </c>
      <c r="DE8" s="5" t="s">
        <v>150</v>
      </c>
      <c r="DF8" s="4" t="s">
        <v>149</v>
      </c>
      <c r="DG8" s="5" t="s">
        <v>150</v>
      </c>
      <c r="DH8" s="4" t="s">
        <v>149</v>
      </c>
      <c r="DI8" s="5" t="s">
        <v>150</v>
      </c>
      <c r="DJ8" s="4" t="s">
        <v>149</v>
      </c>
      <c r="DK8" s="5" t="s">
        <v>150</v>
      </c>
      <c r="DL8" s="4" t="s">
        <v>149</v>
      </c>
      <c r="DM8" s="5" t="s">
        <v>150</v>
      </c>
      <c r="DN8" s="4" t="s">
        <v>149</v>
      </c>
      <c r="DO8" s="5" t="s">
        <v>150</v>
      </c>
      <c r="DP8" s="4" t="s">
        <v>149</v>
      </c>
      <c r="DQ8" s="5" t="s">
        <v>150</v>
      </c>
      <c r="DR8" s="4" t="s">
        <v>149</v>
      </c>
      <c r="DS8" s="5" t="s">
        <v>150</v>
      </c>
      <c r="DT8" s="4" t="s">
        <v>149</v>
      </c>
      <c r="DU8" s="5" t="s">
        <v>150</v>
      </c>
      <c r="DV8" s="4" t="s">
        <v>149</v>
      </c>
      <c r="DW8" s="5" t="s">
        <v>150</v>
      </c>
      <c r="DX8" s="4" t="s">
        <v>149</v>
      </c>
      <c r="DY8" s="5" t="s">
        <v>150</v>
      </c>
      <c r="DZ8" s="4" t="s">
        <v>149</v>
      </c>
      <c r="EA8" s="5" t="s">
        <v>150</v>
      </c>
      <c r="EB8" s="4" t="s">
        <v>149</v>
      </c>
      <c r="EC8" s="5" t="s">
        <v>150</v>
      </c>
      <c r="ED8" s="4" t="s">
        <v>149</v>
      </c>
      <c r="EE8" s="5" t="s">
        <v>150</v>
      </c>
      <c r="EF8" s="4" t="s">
        <v>149</v>
      </c>
      <c r="EG8" s="5" t="s">
        <v>150</v>
      </c>
      <c r="EH8" s="5" t="s">
        <v>151</v>
      </c>
      <c r="EI8" s="5" t="s">
        <v>150</v>
      </c>
      <c r="EJ8" s="4" t="s">
        <v>149</v>
      </c>
      <c r="EK8" s="5" t="s">
        <v>150</v>
      </c>
      <c r="EL8" s="4" t="s">
        <v>149</v>
      </c>
      <c r="EM8" s="5" t="s">
        <v>150</v>
      </c>
      <c r="EN8" s="5" t="s">
        <v>149</v>
      </c>
      <c r="EO8" s="5" t="s">
        <v>150</v>
      </c>
      <c r="EP8" s="4" t="s">
        <v>149</v>
      </c>
      <c r="EQ8" s="5" t="s">
        <v>150</v>
      </c>
    </row>
    <row r="9" spans="1:147" ht="25.5" customHeight="1" x14ac:dyDescent="0.25">
      <c r="B9" s="7"/>
      <c r="C9" s="7"/>
      <c r="D9" s="8"/>
      <c r="E9" s="9"/>
      <c r="F9" s="9"/>
      <c r="G9" s="9"/>
      <c r="H9" s="10"/>
      <c r="I9" s="10"/>
      <c r="J9" s="11"/>
      <c r="K9" s="11"/>
      <c r="L9" s="11"/>
      <c r="M9" s="11"/>
      <c r="N9" s="122"/>
      <c r="O9" s="122">
        <v>1</v>
      </c>
      <c r="P9" s="123"/>
      <c r="Q9" s="122">
        <v>1</v>
      </c>
      <c r="R9" s="122"/>
      <c r="S9" s="122">
        <v>1</v>
      </c>
      <c r="T9" s="122"/>
      <c r="U9" s="122">
        <v>1</v>
      </c>
      <c r="V9" s="122"/>
      <c r="W9" s="122">
        <v>1</v>
      </c>
      <c r="X9" s="122"/>
      <c r="Y9" s="122">
        <v>1</v>
      </c>
      <c r="Z9" s="122"/>
      <c r="AA9" s="122">
        <v>1</v>
      </c>
      <c r="AB9" s="122"/>
      <c r="AC9" s="122"/>
      <c r="AD9" s="122"/>
      <c r="AE9" s="122">
        <v>1</v>
      </c>
      <c r="AF9" s="122"/>
      <c r="AG9" s="122">
        <v>1</v>
      </c>
      <c r="AH9" s="124"/>
      <c r="AI9" s="122">
        <v>1</v>
      </c>
      <c r="AJ9" s="122"/>
      <c r="AK9" s="122">
        <v>1</v>
      </c>
      <c r="AL9" s="122"/>
      <c r="AM9" s="122">
        <v>1</v>
      </c>
      <c r="AN9" s="122"/>
      <c r="AO9" s="122">
        <v>1</v>
      </c>
      <c r="AP9" s="122"/>
      <c r="AQ9" s="122">
        <v>1</v>
      </c>
      <c r="AR9" s="122"/>
      <c r="AS9" s="122">
        <v>1</v>
      </c>
      <c r="AT9" s="122"/>
      <c r="AU9" s="122">
        <v>1</v>
      </c>
      <c r="AV9" s="122"/>
      <c r="AW9" s="122">
        <v>1</v>
      </c>
      <c r="AX9" s="122"/>
      <c r="AY9" s="122">
        <v>1</v>
      </c>
      <c r="AZ9" s="122"/>
      <c r="BA9" s="122">
        <v>1</v>
      </c>
      <c r="BB9" s="122"/>
      <c r="BC9" s="122">
        <v>1</v>
      </c>
      <c r="BD9" s="122"/>
      <c r="BE9" s="122">
        <v>1</v>
      </c>
      <c r="BF9" s="122"/>
      <c r="BG9" s="122">
        <v>1</v>
      </c>
      <c r="BH9" s="122"/>
      <c r="BI9" s="122">
        <v>1</v>
      </c>
      <c r="BJ9" s="122"/>
      <c r="BK9" s="122">
        <v>1</v>
      </c>
      <c r="BL9" s="122"/>
      <c r="BM9" s="122">
        <v>1</v>
      </c>
      <c r="BN9" s="122"/>
      <c r="BO9" s="122">
        <v>1</v>
      </c>
      <c r="BP9" s="122"/>
      <c r="BQ9" s="122">
        <v>1</v>
      </c>
      <c r="BR9" s="122"/>
      <c r="BS9" s="122">
        <v>1</v>
      </c>
      <c r="BT9" s="122"/>
      <c r="BU9" s="122">
        <v>1</v>
      </c>
      <c r="BV9" s="122"/>
      <c r="BW9" s="122">
        <v>1</v>
      </c>
      <c r="BX9" s="125"/>
      <c r="BY9" s="125">
        <v>1</v>
      </c>
      <c r="BZ9" s="122"/>
      <c r="CA9" s="122">
        <v>1</v>
      </c>
      <c r="CB9" s="122"/>
      <c r="CC9" s="122">
        <v>1</v>
      </c>
      <c r="CD9" s="122"/>
      <c r="CE9" s="122">
        <v>1</v>
      </c>
      <c r="CF9" s="122"/>
      <c r="CG9" s="122">
        <v>1</v>
      </c>
      <c r="CH9" s="122"/>
      <c r="CI9" s="122">
        <v>1</v>
      </c>
      <c r="CJ9" s="122"/>
      <c r="CK9" s="122">
        <v>1</v>
      </c>
      <c r="CL9" s="122"/>
      <c r="CM9" s="122">
        <v>1</v>
      </c>
      <c r="CN9" s="122"/>
      <c r="CO9" s="122">
        <v>1</v>
      </c>
      <c r="CP9" s="122"/>
      <c r="CQ9" s="122">
        <v>1</v>
      </c>
      <c r="CR9" s="122"/>
      <c r="CS9" s="122">
        <v>1</v>
      </c>
      <c r="CT9" s="122"/>
      <c r="CU9" s="122">
        <v>1</v>
      </c>
      <c r="CV9" s="122"/>
      <c r="CW9" s="122">
        <v>1</v>
      </c>
      <c r="CX9" s="122"/>
      <c r="CY9" s="122">
        <v>1</v>
      </c>
      <c r="CZ9" s="122"/>
      <c r="DA9" s="122">
        <v>1</v>
      </c>
      <c r="DB9" s="122"/>
      <c r="DC9" s="122">
        <v>1</v>
      </c>
      <c r="DD9" s="122"/>
      <c r="DE9" s="122">
        <v>1</v>
      </c>
      <c r="DF9" s="122"/>
      <c r="DG9" s="122">
        <v>1</v>
      </c>
      <c r="DH9" s="122"/>
      <c r="DI9" s="122">
        <v>1</v>
      </c>
      <c r="DJ9" s="122"/>
      <c r="DK9" s="122">
        <v>1</v>
      </c>
      <c r="DL9" s="122"/>
      <c r="DM9" s="122">
        <v>1</v>
      </c>
      <c r="DN9" s="122"/>
      <c r="DO9" s="122">
        <v>1</v>
      </c>
      <c r="DP9" s="122"/>
      <c r="DQ9" s="122">
        <v>1</v>
      </c>
      <c r="DR9" s="122"/>
      <c r="DS9" s="122">
        <v>1</v>
      </c>
      <c r="DT9" s="122"/>
      <c r="DU9" s="122">
        <v>1</v>
      </c>
      <c r="DV9" s="122"/>
      <c r="DW9" s="122">
        <v>1</v>
      </c>
      <c r="DX9" s="122"/>
      <c r="DY9" s="122">
        <v>1</v>
      </c>
      <c r="DZ9" s="122"/>
      <c r="EA9" s="122">
        <v>1</v>
      </c>
      <c r="EB9" s="122"/>
      <c r="EC9" s="122">
        <v>1</v>
      </c>
      <c r="ED9" s="122"/>
      <c r="EE9" s="122">
        <v>1</v>
      </c>
      <c r="EF9" s="122"/>
      <c r="EG9" s="122">
        <v>1</v>
      </c>
      <c r="EH9" s="122"/>
      <c r="EI9" s="122">
        <v>1</v>
      </c>
      <c r="EJ9" s="122"/>
      <c r="EK9" s="122">
        <v>1</v>
      </c>
      <c r="EL9" s="122"/>
      <c r="EM9" s="122">
        <v>1</v>
      </c>
      <c r="EN9" s="122"/>
      <c r="EO9" s="122"/>
      <c r="EP9" s="12"/>
      <c r="EQ9" s="12"/>
    </row>
    <row r="10" spans="1:147" ht="15" customHeight="1" x14ac:dyDescent="0.25">
      <c r="A10" s="182">
        <v>1</v>
      </c>
      <c r="B10" s="182">
        <v>1</v>
      </c>
      <c r="C10" s="182" t="s">
        <v>152</v>
      </c>
      <c r="D10" s="183" t="s">
        <v>153</v>
      </c>
      <c r="E10" s="184"/>
      <c r="F10" s="185"/>
      <c r="G10" s="185"/>
      <c r="H10" s="185"/>
      <c r="I10" s="185"/>
      <c r="J10" s="185"/>
      <c r="K10" s="185"/>
      <c r="L10" s="185"/>
      <c r="M10" s="185"/>
      <c r="N10" s="175"/>
      <c r="O10" s="175"/>
      <c r="P10" s="175"/>
      <c r="Q10" s="175"/>
      <c r="R10" s="175"/>
      <c r="S10" s="175"/>
      <c r="T10" s="186"/>
      <c r="U10" s="186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86"/>
      <c r="AQ10" s="186"/>
      <c r="AR10" s="175"/>
      <c r="AS10" s="175"/>
      <c r="AT10" s="175"/>
      <c r="AU10" s="175"/>
      <c r="AV10" s="175"/>
      <c r="AW10" s="175"/>
      <c r="AX10" s="186"/>
      <c r="AY10" s="186"/>
      <c r="AZ10" s="175"/>
      <c r="BA10" s="175"/>
      <c r="BB10" s="175"/>
      <c r="BC10" s="175"/>
      <c r="BD10" s="175"/>
      <c r="BE10" s="175"/>
      <c r="BF10" s="175"/>
      <c r="BG10" s="175"/>
      <c r="BH10" s="175"/>
      <c r="BI10" s="175"/>
      <c r="BJ10" s="175"/>
      <c r="BK10" s="175"/>
      <c r="BL10" s="175"/>
      <c r="BM10" s="175"/>
      <c r="BN10" s="175"/>
      <c r="BO10" s="175"/>
      <c r="BP10" s="175"/>
      <c r="BQ10" s="175"/>
      <c r="BR10" s="175"/>
      <c r="BS10" s="175"/>
      <c r="BT10" s="175"/>
      <c r="BU10" s="175"/>
      <c r="BV10" s="175"/>
      <c r="BW10" s="175"/>
      <c r="BX10" s="175"/>
      <c r="BY10" s="175"/>
      <c r="BZ10" s="175"/>
      <c r="CA10" s="175"/>
      <c r="CB10" s="175"/>
      <c r="CC10" s="175"/>
      <c r="CD10" s="186"/>
      <c r="CE10" s="186"/>
      <c r="CF10" s="175"/>
      <c r="CG10" s="175"/>
      <c r="CH10" s="175"/>
      <c r="CI10" s="175"/>
      <c r="CJ10" s="175"/>
      <c r="CK10" s="175"/>
      <c r="CL10" s="175"/>
      <c r="CM10" s="175"/>
      <c r="CN10" s="175"/>
      <c r="CO10" s="175"/>
      <c r="CP10" s="175"/>
      <c r="CQ10" s="175"/>
      <c r="CR10" s="175"/>
      <c r="CS10" s="175"/>
      <c r="CT10" s="175"/>
      <c r="CU10" s="175"/>
      <c r="CV10" s="175"/>
      <c r="CW10" s="175"/>
      <c r="CX10" s="175"/>
      <c r="CY10" s="175"/>
      <c r="CZ10" s="175"/>
      <c r="DA10" s="175"/>
      <c r="DB10" s="175"/>
      <c r="DC10" s="175"/>
      <c r="DD10" s="175"/>
      <c r="DE10" s="175"/>
      <c r="DF10" s="175"/>
      <c r="DG10" s="175"/>
      <c r="DH10" s="175"/>
      <c r="DI10" s="175"/>
      <c r="DJ10" s="175"/>
      <c r="DK10" s="175"/>
      <c r="DL10" s="175"/>
      <c r="DM10" s="175"/>
      <c r="DN10" s="175"/>
      <c r="DO10" s="175"/>
      <c r="DP10" s="175"/>
      <c r="DQ10" s="175"/>
      <c r="DR10" s="175"/>
      <c r="DS10" s="175"/>
      <c r="DT10" s="175"/>
      <c r="DU10" s="175"/>
      <c r="DV10" s="175"/>
      <c r="DW10" s="175"/>
      <c r="DX10" s="175"/>
      <c r="DY10" s="175"/>
      <c r="DZ10" s="175"/>
      <c r="EA10" s="175"/>
      <c r="EB10" s="175"/>
      <c r="EC10" s="175"/>
      <c r="ED10" s="175"/>
      <c r="EE10" s="175"/>
      <c r="EF10" s="175"/>
      <c r="EG10" s="175"/>
      <c r="EH10" s="186"/>
      <c r="EI10" s="186"/>
      <c r="EJ10" s="175"/>
      <c r="EK10" s="175"/>
      <c r="EL10" s="175"/>
      <c r="EM10" s="175"/>
      <c r="EN10" s="175"/>
      <c r="EO10" s="175"/>
      <c r="EP10" s="175"/>
      <c r="EQ10" s="175"/>
    </row>
    <row r="11" spans="1:147" ht="15" customHeight="1" x14ac:dyDescent="0.25">
      <c r="A11" s="182">
        <v>2</v>
      </c>
      <c r="B11" s="182"/>
      <c r="C11" s="182" t="s">
        <v>154</v>
      </c>
      <c r="D11" s="183" t="s">
        <v>155</v>
      </c>
      <c r="E11" s="184"/>
      <c r="F11" s="185"/>
      <c r="G11" s="185"/>
      <c r="H11" s="185"/>
      <c r="I11" s="185"/>
      <c r="J11" s="185"/>
      <c r="K11" s="185"/>
      <c r="L11" s="185"/>
      <c r="M11" s="185"/>
      <c r="N11" s="55">
        <f>SUM(N12:N21)</f>
        <v>0</v>
      </c>
      <c r="O11" s="55">
        <f t="shared" ref="O11:BZ11" si="0">SUM(O12:O21)</f>
        <v>0</v>
      </c>
      <c r="P11" s="55">
        <f t="shared" si="0"/>
        <v>0</v>
      </c>
      <c r="Q11" s="55">
        <f t="shared" si="0"/>
        <v>0</v>
      </c>
      <c r="R11" s="55">
        <f t="shared" si="0"/>
        <v>0</v>
      </c>
      <c r="S11" s="55">
        <f t="shared" si="0"/>
        <v>0</v>
      </c>
      <c r="T11" s="187">
        <f t="shared" si="0"/>
        <v>990</v>
      </c>
      <c r="U11" s="187">
        <f t="shared" si="0"/>
        <v>15652160.159999998</v>
      </c>
      <c r="V11" s="55">
        <f t="shared" si="0"/>
        <v>0</v>
      </c>
      <c r="W11" s="55">
        <f t="shared" si="0"/>
        <v>0</v>
      </c>
      <c r="X11" s="55">
        <f t="shared" si="0"/>
        <v>0</v>
      </c>
      <c r="Y11" s="55">
        <f t="shared" si="0"/>
        <v>0</v>
      </c>
      <c r="Z11" s="55">
        <f t="shared" si="0"/>
        <v>40</v>
      </c>
      <c r="AA11" s="55">
        <f t="shared" si="0"/>
        <v>569665.37599999993</v>
      </c>
      <c r="AB11" s="55">
        <f t="shared" si="0"/>
        <v>0</v>
      </c>
      <c r="AC11" s="55">
        <f t="shared" si="0"/>
        <v>0</v>
      </c>
      <c r="AD11" s="55">
        <f t="shared" si="0"/>
        <v>0</v>
      </c>
      <c r="AE11" s="55">
        <f t="shared" si="0"/>
        <v>0</v>
      </c>
      <c r="AF11" s="55">
        <f t="shared" si="0"/>
        <v>0</v>
      </c>
      <c r="AG11" s="55">
        <f t="shared" si="0"/>
        <v>0</v>
      </c>
      <c r="AH11" s="55">
        <f t="shared" si="0"/>
        <v>0</v>
      </c>
      <c r="AI11" s="55">
        <f t="shared" si="0"/>
        <v>0</v>
      </c>
      <c r="AJ11" s="55">
        <f t="shared" si="0"/>
        <v>205</v>
      </c>
      <c r="AK11" s="55">
        <f t="shared" si="0"/>
        <v>4028960.32</v>
      </c>
      <c r="AL11" s="55">
        <f t="shared" si="0"/>
        <v>0</v>
      </c>
      <c r="AM11" s="55">
        <f t="shared" si="0"/>
        <v>0</v>
      </c>
      <c r="AN11" s="55">
        <f t="shared" si="0"/>
        <v>0</v>
      </c>
      <c r="AO11" s="55">
        <f t="shared" si="0"/>
        <v>0</v>
      </c>
      <c r="AP11" s="187">
        <f t="shared" si="0"/>
        <v>0</v>
      </c>
      <c r="AQ11" s="187">
        <f t="shared" si="0"/>
        <v>0</v>
      </c>
      <c r="AR11" s="55">
        <f t="shared" si="0"/>
        <v>1355</v>
      </c>
      <c r="AS11" s="55">
        <f t="shared" si="0"/>
        <v>20754211.072000001</v>
      </c>
      <c r="AT11" s="55">
        <f t="shared" si="0"/>
        <v>504</v>
      </c>
      <c r="AU11" s="55">
        <f t="shared" si="0"/>
        <v>7722044.0639999993</v>
      </c>
      <c r="AV11" s="55">
        <f t="shared" si="0"/>
        <v>438</v>
      </c>
      <c r="AW11" s="55">
        <f t="shared" si="0"/>
        <v>6829165.6720000003</v>
      </c>
      <c r="AX11" s="187">
        <f t="shared" si="0"/>
        <v>146</v>
      </c>
      <c r="AY11" s="187">
        <f t="shared" si="0"/>
        <v>1833683.4879999999</v>
      </c>
      <c r="AZ11" s="55">
        <f t="shared" si="0"/>
        <v>0</v>
      </c>
      <c r="BA11" s="55">
        <f t="shared" si="0"/>
        <v>0</v>
      </c>
      <c r="BB11" s="55">
        <f t="shared" si="0"/>
        <v>0</v>
      </c>
      <c r="BC11" s="55">
        <f t="shared" si="0"/>
        <v>0</v>
      </c>
      <c r="BD11" s="55">
        <f t="shared" si="0"/>
        <v>24</v>
      </c>
      <c r="BE11" s="55">
        <f t="shared" si="0"/>
        <v>388089.40799999994</v>
      </c>
      <c r="BF11" s="55">
        <f t="shared" si="0"/>
        <v>11</v>
      </c>
      <c r="BG11" s="55">
        <f t="shared" si="0"/>
        <v>177874.31199999998</v>
      </c>
      <c r="BH11" s="55">
        <f t="shared" si="0"/>
        <v>668</v>
      </c>
      <c r="BI11" s="55">
        <f t="shared" si="0"/>
        <v>10363467.855999999</v>
      </c>
      <c r="BJ11" s="55">
        <f t="shared" si="0"/>
        <v>0</v>
      </c>
      <c r="BK11" s="55">
        <f t="shared" si="0"/>
        <v>0</v>
      </c>
      <c r="BL11" s="55">
        <f t="shared" si="0"/>
        <v>0</v>
      </c>
      <c r="BM11" s="55">
        <f t="shared" si="0"/>
        <v>0</v>
      </c>
      <c r="BN11" s="55">
        <f t="shared" si="0"/>
        <v>0</v>
      </c>
      <c r="BO11" s="55">
        <f t="shared" si="0"/>
        <v>0</v>
      </c>
      <c r="BP11" s="55">
        <f t="shared" si="0"/>
        <v>0</v>
      </c>
      <c r="BQ11" s="55">
        <f t="shared" si="0"/>
        <v>0</v>
      </c>
      <c r="BR11" s="55">
        <f t="shared" si="0"/>
        <v>0</v>
      </c>
      <c r="BS11" s="55">
        <f t="shared" si="0"/>
        <v>0</v>
      </c>
      <c r="BT11" s="55">
        <f t="shared" si="0"/>
        <v>0</v>
      </c>
      <c r="BU11" s="55">
        <f t="shared" si="0"/>
        <v>0</v>
      </c>
      <c r="BV11" s="55">
        <f t="shared" si="0"/>
        <v>0</v>
      </c>
      <c r="BW11" s="55">
        <f t="shared" si="0"/>
        <v>0</v>
      </c>
      <c r="BX11" s="55">
        <f t="shared" si="0"/>
        <v>0</v>
      </c>
      <c r="BY11" s="55">
        <f t="shared" si="0"/>
        <v>0</v>
      </c>
      <c r="BZ11" s="55">
        <f t="shared" si="0"/>
        <v>0</v>
      </c>
      <c r="CA11" s="55">
        <f t="shared" ref="CA11:EL11" si="1">SUM(CA12:CA21)</f>
        <v>0</v>
      </c>
      <c r="CB11" s="55">
        <f t="shared" si="1"/>
        <v>0</v>
      </c>
      <c r="CC11" s="55">
        <f t="shared" si="1"/>
        <v>0</v>
      </c>
      <c r="CD11" s="187">
        <f t="shared" si="1"/>
        <v>0</v>
      </c>
      <c r="CE11" s="187">
        <f t="shared" si="1"/>
        <v>0</v>
      </c>
      <c r="CF11" s="55">
        <f t="shared" si="1"/>
        <v>0</v>
      </c>
      <c r="CG11" s="55">
        <f t="shared" si="1"/>
        <v>0</v>
      </c>
      <c r="CH11" s="55">
        <f t="shared" si="1"/>
        <v>0</v>
      </c>
      <c r="CI11" s="55">
        <f t="shared" si="1"/>
        <v>0</v>
      </c>
      <c r="CJ11" s="55">
        <f t="shared" si="1"/>
        <v>64</v>
      </c>
      <c r="CK11" s="55">
        <f t="shared" si="1"/>
        <v>896969.69599999988</v>
      </c>
      <c r="CL11" s="55">
        <f t="shared" si="1"/>
        <v>0</v>
      </c>
      <c r="CM11" s="55">
        <f t="shared" si="1"/>
        <v>0</v>
      </c>
      <c r="CN11" s="55">
        <f t="shared" si="1"/>
        <v>0</v>
      </c>
      <c r="CO11" s="55">
        <f t="shared" si="1"/>
        <v>0</v>
      </c>
      <c r="CP11" s="55">
        <f t="shared" si="1"/>
        <v>0</v>
      </c>
      <c r="CQ11" s="55">
        <f t="shared" si="1"/>
        <v>0</v>
      </c>
      <c r="CR11" s="55">
        <f t="shared" si="1"/>
        <v>0</v>
      </c>
      <c r="CS11" s="55">
        <f t="shared" si="1"/>
        <v>0</v>
      </c>
      <c r="CT11" s="55">
        <f t="shared" si="1"/>
        <v>0</v>
      </c>
      <c r="CU11" s="55">
        <f t="shared" si="1"/>
        <v>0</v>
      </c>
      <c r="CV11" s="55">
        <f t="shared" si="1"/>
        <v>509</v>
      </c>
      <c r="CW11" s="55">
        <f t="shared" si="1"/>
        <v>8298801.0335999997</v>
      </c>
      <c r="CX11" s="55">
        <f t="shared" si="1"/>
        <v>0</v>
      </c>
      <c r="CY11" s="55">
        <f t="shared" si="1"/>
        <v>0</v>
      </c>
      <c r="CZ11" s="55">
        <f t="shared" si="1"/>
        <v>0</v>
      </c>
      <c r="DA11" s="55">
        <f t="shared" si="1"/>
        <v>0</v>
      </c>
      <c r="DB11" s="55">
        <f t="shared" si="1"/>
        <v>0</v>
      </c>
      <c r="DC11" s="55">
        <f t="shared" si="1"/>
        <v>0</v>
      </c>
      <c r="DD11" s="55">
        <f t="shared" si="1"/>
        <v>0</v>
      </c>
      <c r="DE11" s="55">
        <f t="shared" si="1"/>
        <v>0</v>
      </c>
      <c r="DF11" s="55">
        <f t="shared" si="1"/>
        <v>0</v>
      </c>
      <c r="DG11" s="55">
        <f t="shared" si="1"/>
        <v>0</v>
      </c>
      <c r="DH11" s="55">
        <f t="shared" si="1"/>
        <v>0</v>
      </c>
      <c r="DI11" s="55">
        <f t="shared" si="1"/>
        <v>0</v>
      </c>
      <c r="DJ11" s="55">
        <f t="shared" si="1"/>
        <v>0</v>
      </c>
      <c r="DK11" s="55">
        <f t="shared" si="1"/>
        <v>0</v>
      </c>
      <c r="DL11" s="55">
        <f t="shared" si="1"/>
        <v>0</v>
      </c>
      <c r="DM11" s="55">
        <f t="shared" si="1"/>
        <v>0</v>
      </c>
      <c r="DN11" s="55">
        <f t="shared" si="1"/>
        <v>0</v>
      </c>
      <c r="DO11" s="55">
        <f t="shared" si="1"/>
        <v>0</v>
      </c>
      <c r="DP11" s="55">
        <f t="shared" si="1"/>
        <v>0</v>
      </c>
      <c r="DQ11" s="55">
        <f t="shared" si="1"/>
        <v>0</v>
      </c>
      <c r="DR11" s="55">
        <f t="shared" si="1"/>
        <v>0</v>
      </c>
      <c r="DS11" s="55">
        <f t="shared" si="1"/>
        <v>0</v>
      </c>
      <c r="DT11" s="55">
        <f t="shared" si="1"/>
        <v>0</v>
      </c>
      <c r="DU11" s="55">
        <f t="shared" si="1"/>
        <v>0</v>
      </c>
      <c r="DV11" s="55">
        <f t="shared" si="1"/>
        <v>0</v>
      </c>
      <c r="DW11" s="55">
        <f t="shared" si="1"/>
        <v>0</v>
      </c>
      <c r="DX11" s="55">
        <f t="shared" si="1"/>
        <v>0</v>
      </c>
      <c r="DY11" s="55">
        <f t="shared" si="1"/>
        <v>0</v>
      </c>
      <c r="DZ11" s="55">
        <f t="shared" si="1"/>
        <v>0</v>
      </c>
      <c r="EA11" s="55">
        <f t="shared" si="1"/>
        <v>0</v>
      </c>
      <c r="EB11" s="55">
        <f t="shared" si="1"/>
        <v>0</v>
      </c>
      <c r="EC11" s="55">
        <f t="shared" si="1"/>
        <v>0</v>
      </c>
      <c r="ED11" s="55">
        <f t="shared" si="1"/>
        <v>0</v>
      </c>
      <c r="EE11" s="55">
        <f t="shared" si="1"/>
        <v>0</v>
      </c>
      <c r="EF11" s="55">
        <f t="shared" si="1"/>
        <v>0</v>
      </c>
      <c r="EG11" s="55">
        <f t="shared" si="1"/>
        <v>0</v>
      </c>
      <c r="EH11" s="187">
        <f t="shared" si="1"/>
        <v>0</v>
      </c>
      <c r="EI11" s="187">
        <f t="shared" si="1"/>
        <v>0</v>
      </c>
      <c r="EJ11" s="55">
        <f t="shared" si="1"/>
        <v>0</v>
      </c>
      <c r="EK11" s="55">
        <f t="shared" si="1"/>
        <v>0</v>
      </c>
      <c r="EL11" s="55">
        <f t="shared" si="1"/>
        <v>0</v>
      </c>
      <c r="EM11" s="55">
        <f t="shared" ref="EM11:EP11" si="2">SUM(EM12:EM21)</f>
        <v>0</v>
      </c>
      <c r="EN11" s="55">
        <f t="shared" si="2"/>
        <v>50</v>
      </c>
      <c r="EO11" s="55">
        <f>SUM(EO12:EO21)</f>
        <v>6770728.8626133334</v>
      </c>
      <c r="EP11" s="55">
        <f t="shared" si="2"/>
        <v>5004</v>
      </c>
      <c r="EQ11" s="55">
        <f>SUM(EQ12:EQ21)</f>
        <v>84285821.320213333</v>
      </c>
    </row>
    <row r="12" spans="1:147" ht="30" x14ac:dyDescent="0.25">
      <c r="A12" s="13"/>
      <c r="B12" s="13">
        <v>1</v>
      </c>
      <c r="C12" s="126" t="s">
        <v>156</v>
      </c>
      <c r="D12" s="14" t="s">
        <v>157</v>
      </c>
      <c r="E12" s="15">
        <v>13916</v>
      </c>
      <c r="F12" s="16">
        <v>0.83</v>
      </c>
      <c r="G12" s="17"/>
      <c r="H12" s="49">
        <v>1</v>
      </c>
      <c r="I12" s="49"/>
      <c r="J12" s="18">
        <v>1.4</v>
      </c>
      <c r="K12" s="18">
        <v>1.68</v>
      </c>
      <c r="L12" s="18">
        <v>2.23</v>
      </c>
      <c r="M12" s="18">
        <v>2.57</v>
      </c>
      <c r="N12" s="19"/>
      <c r="O12" s="20">
        <f>N12*E12*F12*H12*J12*$O$9</f>
        <v>0</v>
      </c>
      <c r="P12" s="21"/>
      <c r="Q12" s="20">
        <f>P12*E12*F12*H12*J12*$Q$9</f>
        <v>0</v>
      </c>
      <c r="R12" s="21"/>
      <c r="S12" s="21">
        <f>R12*E12*F12*H12*J12*$S$9</f>
        <v>0</v>
      </c>
      <c r="T12" s="19">
        <v>250</v>
      </c>
      <c r="U12" s="20">
        <f t="shared" ref="U12:U17" si="3">SUM(T12*$E12*$F12*$H12*$J12*$U$9)</f>
        <v>4042597.9999999995</v>
      </c>
      <c r="V12" s="19"/>
      <c r="W12" s="21">
        <f>SUM(V12*E12*F12*H12*J12*$W$9)</f>
        <v>0</v>
      </c>
      <c r="X12" s="19"/>
      <c r="Y12" s="20">
        <f>SUM(X12*E12*F12*H12*J12*$Y$9)</f>
        <v>0</v>
      </c>
      <c r="Z12" s="21"/>
      <c r="AA12" s="20">
        <f>SUM(Z12*E12*F12*H12*J12*$AA$9)</f>
        <v>0</v>
      </c>
      <c r="AB12" s="20"/>
      <c r="AC12" s="20"/>
      <c r="AD12" s="21"/>
      <c r="AE12" s="20">
        <f>SUM(AD12*E12*F12*H12*J12*$AE$9)</f>
        <v>0</v>
      </c>
      <c r="AF12" s="21"/>
      <c r="AG12" s="20">
        <f>SUM(AF12*E12*F12*H12*K12*$AG$9)</f>
        <v>0</v>
      </c>
      <c r="AH12" s="21"/>
      <c r="AI12" s="20">
        <f>SUM(AH12*E12*F12*H12*K12*$AI$9)</f>
        <v>0</v>
      </c>
      <c r="AJ12" s="19"/>
      <c r="AK12" s="20">
        <f>SUM(AJ12*E12*F12*H12*J12*$AK$9)</f>
        <v>0</v>
      </c>
      <c r="AL12" s="21"/>
      <c r="AM12" s="21">
        <f>SUM(AL12*E12*F12*H12*J12*$AM$9)</f>
        <v>0</v>
      </c>
      <c r="AN12" s="19"/>
      <c r="AO12" s="20">
        <f>SUM(AN12*E12*F12*H12*J12*$AO$9)</f>
        <v>0</v>
      </c>
      <c r="AP12" s="19"/>
      <c r="AQ12" s="20">
        <f>SUM(AP12*E12*F12*H12*J12*$AQ$9)</f>
        <v>0</v>
      </c>
      <c r="AR12" s="21">
        <v>1000</v>
      </c>
      <c r="AS12" s="20">
        <f t="shared" ref="AS12:AS17" si="4">SUM(E12*F12*H12*J12*AR12*$AS$9)</f>
        <v>16170391.999999998</v>
      </c>
      <c r="AT12" s="19">
        <v>360</v>
      </c>
      <c r="AU12" s="20">
        <f t="shared" ref="AU12:AU21" si="5">SUM(AT12*E12*F12*H12*J12*$AU$9)</f>
        <v>5821341.1199999992</v>
      </c>
      <c r="AV12" s="22">
        <v>310</v>
      </c>
      <c r="AW12" s="20">
        <f>SUM(AV12*E12*F12*H12*J12*$AW$9)</f>
        <v>5012821.5199999996</v>
      </c>
      <c r="AX12" s="19">
        <v>3</v>
      </c>
      <c r="AY12" s="21">
        <f t="shared" ref="AY12:AY21" si="6">SUM(AX12*E12*F12*H12*J12*$AY$9)</f>
        <v>48511.175999999992</v>
      </c>
      <c r="AZ12" s="19"/>
      <c r="BA12" s="20">
        <f>SUM(AZ12*E12*F12*H12*J12*$BA$9)</f>
        <v>0</v>
      </c>
      <c r="BB12" s="19"/>
      <c r="BC12" s="20">
        <f>SUM(BB12*E12*F12*H12*J12*$BC$9)</f>
        <v>0</v>
      </c>
      <c r="BD12" s="19">
        <v>24</v>
      </c>
      <c r="BE12" s="20">
        <f>SUM(BD12*E12*F12*H12*J12*$BE$9)</f>
        <v>388089.40799999994</v>
      </c>
      <c r="BF12" s="19">
        <v>11</v>
      </c>
      <c r="BG12" s="20">
        <f>SUM(BF12*E12*F12*H12*J12*$BG$9)</f>
        <v>177874.31199999998</v>
      </c>
      <c r="BH12" s="19">
        <v>618</v>
      </c>
      <c r="BI12" s="20">
        <f t="shared" ref="BI12:BI17" si="7">BH12*E12*F12*H12*J12*$BI$9</f>
        <v>9993302.2559999991</v>
      </c>
      <c r="BJ12" s="19"/>
      <c r="BK12" s="20">
        <f>BJ12*E12*F12*H12*J12*$BK$9</f>
        <v>0</v>
      </c>
      <c r="BL12" s="19"/>
      <c r="BM12" s="20">
        <f>BL12*E12*F12*H12*J12*$BM$9</f>
        <v>0</v>
      </c>
      <c r="BN12" s="19"/>
      <c r="BO12" s="20">
        <f>SUM(BN12*E12*F12*H12*J12*$BO$9)</f>
        <v>0</v>
      </c>
      <c r="BP12" s="19"/>
      <c r="BQ12" s="20">
        <f>SUM(BP12*E12*F12*H12*J12*$BQ$9)</f>
        <v>0</v>
      </c>
      <c r="BR12" s="19"/>
      <c r="BS12" s="20">
        <f>SUM(BR12*E12*F12*H12*J12*$BS$9)</f>
        <v>0</v>
      </c>
      <c r="BT12" s="19"/>
      <c r="BU12" s="20">
        <f>SUM(BT12*E12*F12*H12*J12*$BU$9)</f>
        <v>0</v>
      </c>
      <c r="BV12" s="19"/>
      <c r="BW12" s="20">
        <f>SUM(BV12*E12*F12*H12*J12*$BW$9)</f>
        <v>0</v>
      </c>
      <c r="BX12" s="23"/>
      <c r="BY12" s="24">
        <f>BX12*E12*F12*H12*J12*$BY$9</f>
        <v>0</v>
      </c>
      <c r="BZ12" s="19"/>
      <c r="CA12" s="20">
        <f>SUM(BZ12*E12*F12*H12*J12*$CA$9)</f>
        <v>0</v>
      </c>
      <c r="CB12" s="21"/>
      <c r="CC12" s="20">
        <f>SUM(CB12*E12*F12*H12*J12*$CC$9)</f>
        <v>0</v>
      </c>
      <c r="CD12" s="19"/>
      <c r="CE12" s="20">
        <f>SUM(CD12*E12*F12*H12*J12*$CE$9)</f>
        <v>0</v>
      </c>
      <c r="CF12" s="19"/>
      <c r="CG12" s="20">
        <f>SUM(CF12*E12*F12*H12*J12*$CG$9)</f>
        <v>0</v>
      </c>
      <c r="CH12" s="19"/>
      <c r="CI12" s="20">
        <f>CH12*E12*F12*H12*J12*$CI$9</f>
        <v>0</v>
      </c>
      <c r="CJ12" s="19">
        <v>0</v>
      </c>
      <c r="CK12" s="20">
        <f>SUM(CJ12*E12*F12*H12*J12*$CK$9)</f>
        <v>0</v>
      </c>
      <c r="CL12" s="21"/>
      <c r="CM12" s="20">
        <f>SUM(CL12*E12*F12*H12*K12*$CM$9)</f>
        <v>0</v>
      </c>
      <c r="CN12" s="19"/>
      <c r="CO12" s="20">
        <f>SUM(CN12*E12*F12*H12*K12*$CO$9)</f>
        <v>0</v>
      </c>
      <c r="CP12" s="19"/>
      <c r="CQ12" s="20">
        <f>SUM(CP12*E12*F12*H12*K12*$CQ$9)</f>
        <v>0</v>
      </c>
      <c r="CR12" s="21"/>
      <c r="CS12" s="20">
        <f>SUM(CR12*E12*F12*H12*K12*$CS$9)</f>
        <v>0</v>
      </c>
      <c r="CT12" s="21"/>
      <c r="CU12" s="20">
        <f>SUM(CT12*E12*F12*H12*K12*$CU$9)</f>
        <v>0</v>
      </c>
      <c r="CV12" s="21">
        <v>359</v>
      </c>
      <c r="CW12" s="20">
        <f t="shared" ref="CW12:CW17" si="8">SUM(CV12*E12*F12*H12*K12*$CW$9)</f>
        <v>6966204.8735999996</v>
      </c>
      <c r="CX12" s="19"/>
      <c r="CY12" s="20">
        <f>SUM(CX12*E12*F12*H12*K12*$CY$9)</f>
        <v>0</v>
      </c>
      <c r="CZ12" s="19"/>
      <c r="DA12" s="20">
        <f>SUM(CZ12*E12*F12*H12*K12*$DA$9)</f>
        <v>0</v>
      </c>
      <c r="DB12" s="19"/>
      <c r="DC12" s="20">
        <f>SUM(DB12*E12*F12*H12*K12*$DC$9)</f>
        <v>0</v>
      </c>
      <c r="DD12" s="21"/>
      <c r="DE12" s="20">
        <f>SUM(DD12*E12*F12*H12*K12*$DE$9)</f>
        <v>0</v>
      </c>
      <c r="DF12" s="19"/>
      <c r="DG12" s="20">
        <f>SUM(DF12*E12*F12*H12*K12*$DG$9)</f>
        <v>0</v>
      </c>
      <c r="DH12" s="19"/>
      <c r="DI12" s="20">
        <f>SUM(DH12*E12*F12*H12*K12*$DI$9)</f>
        <v>0</v>
      </c>
      <c r="DJ12" s="19"/>
      <c r="DK12" s="20">
        <f>SUM(DJ12*E12*F12*H12*K12*$DK$9)</f>
        <v>0</v>
      </c>
      <c r="DL12" s="19"/>
      <c r="DM12" s="20">
        <f>SUM(DL12*E12*F12*H12*K12*$DM$9)</f>
        <v>0</v>
      </c>
      <c r="DN12" s="19"/>
      <c r="DO12" s="20">
        <f>SUM(DN12*E12*F12*H12*K12*$DO$9)</f>
        <v>0</v>
      </c>
      <c r="DP12" s="19"/>
      <c r="DQ12" s="20">
        <f>DP12*E12*F12*H12*K12*$DQ$9</f>
        <v>0</v>
      </c>
      <c r="DR12" s="19"/>
      <c r="DS12" s="20">
        <f>SUM(DR12*E12*F12*H12*K12*$DS$9)</f>
        <v>0</v>
      </c>
      <c r="DT12" s="19"/>
      <c r="DU12" s="20">
        <f>SUM(DT12*E12*F12*H12*K12*$DU$9)</f>
        <v>0</v>
      </c>
      <c r="DV12" s="19"/>
      <c r="DW12" s="20">
        <f>SUM(DV12*E12*F12*H12*L12*$DW$9)</f>
        <v>0</v>
      </c>
      <c r="DX12" s="19"/>
      <c r="DY12" s="20">
        <f>SUM(DX12*E12*F12*H12*M12*$DY$9)</f>
        <v>0</v>
      </c>
      <c r="DZ12" s="19"/>
      <c r="EA12" s="20">
        <f>SUM(DZ12*E12*F12*H12*J12*$EA$9)</f>
        <v>0</v>
      </c>
      <c r="EB12" s="19"/>
      <c r="EC12" s="20">
        <f>SUM(EB12*E12*F12*H12*J12*$EC$9)</f>
        <v>0</v>
      </c>
      <c r="ED12" s="19"/>
      <c r="EE12" s="20">
        <f>SUM(ED12*E12*F12*H12*J12*$EE$9)</f>
        <v>0</v>
      </c>
      <c r="EF12" s="19"/>
      <c r="EG12" s="20">
        <f>SUM(EF12*E12*F12*H12*J12*$EG$9)</f>
        <v>0</v>
      </c>
      <c r="EH12" s="19"/>
      <c r="EI12" s="20">
        <f>EH12*E12*F12*H12*J12*$EI$9</f>
        <v>0</v>
      </c>
      <c r="EJ12" s="19"/>
      <c r="EK12" s="20">
        <f t="shared" ref="EK12:EK21" si="9">EJ12*E12*F12*H12*J12*$EK$9</f>
        <v>0</v>
      </c>
      <c r="EL12" s="19"/>
      <c r="EM12" s="20"/>
      <c r="EN12" s="25"/>
      <c r="EO12" s="25"/>
      <c r="EP12" s="26">
        <f t="shared" ref="EP12:EQ21" si="10">SUM(N12,X12,P12,R12,Z12,T12,V12,AD12,AF12,AH12,AJ12,AL12,AR12,AT12,AV12,AP12,CL12,CR12,CV12,BZ12,CB12,DB12,DD12,DF12,DH12,DJ12,DL12,DN12,AX12,AN12,AZ12,BB12,BD12,BF12,BH12,BJ12,BL12,BN12,BP12,BR12,BT12,ED12,EF12,DZ12,EB12,BV12,BX12,CT12,CN12,CP12,CX12,CZ12,CD12,CF12,CH12,CJ12,DP12,DR12,DT12,DV12,DX12,EH12,EJ12,EL12,EN12)</f>
        <v>2935</v>
      </c>
      <c r="EQ12" s="26">
        <f t="shared" si="10"/>
        <v>48621134.665599994</v>
      </c>
    </row>
    <row r="13" spans="1:147" ht="25.5" customHeight="1" x14ac:dyDescent="0.25">
      <c r="A13" s="13"/>
      <c r="B13" s="13">
        <v>2</v>
      </c>
      <c r="C13" s="126" t="s">
        <v>158</v>
      </c>
      <c r="D13" s="14" t="s">
        <v>159</v>
      </c>
      <c r="E13" s="15">
        <v>13916</v>
      </c>
      <c r="F13" s="16">
        <v>0.66</v>
      </c>
      <c r="G13" s="17"/>
      <c r="H13" s="49">
        <v>1</v>
      </c>
      <c r="I13" s="49"/>
      <c r="J13" s="18">
        <v>1.4</v>
      </c>
      <c r="K13" s="18">
        <v>1.68</v>
      </c>
      <c r="L13" s="18">
        <v>2.23</v>
      </c>
      <c r="M13" s="18">
        <v>2.57</v>
      </c>
      <c r="N13" s="19"/>
      <c r="O13" s="20">
        <f>N13*E13*F13*H13*J13*$O$9</f>
        <v>0</v>
      </c>
      <c r="P13" s="21"/>
      <c r="Q13" s="20">
        <f>P13*E13*F13*H13*J13*$Q$9</f>
        <v>0</v>
      </c>
      <c r="R13" s="21"/>
      <c r="S13" s="21">
        <f>R13*E13*F13*H13*J13*$S$9</f>
        <v>0</v>
      </c>
      <c r="T13" s="19">
        <v>10</v>
      </c>
      <c r="U13" s="20">
        <f t="shared" si="3"/>
        <v>128583.84</v>
      </c>
      <c r="V13" s="19"/>
      <c r="W13" s="21">
        <f>SUM(V13*E13*F13*H13*J13*$W$9)</f>
        <v>0</v>
      </c>
      <c r="X13" s="19"/>
      <c r="Y13" s="20">
        <f>SUM(X13*E13*F13*H13*J13*$Y$9)</f>
        <v>0</v>
      </c>
      <c r="Z13" s="21">
        <v>3</v>
      </c>
      <c r="AA13" s="20">
        <f>SUM(Z13*E13*F13*H13*J13*$AA$9)</f>
        <v>38575.151999999995</v>
      </c>
      <c r="AB13" s="20"/>
      <c r="AC13" s="20"/>
      <c r="AD13" s="21"/>
      <c r="AE13" s="20">
        <f>SUM(AD13*E13*F13*H13*J13*$AE$9)</f>
        <v>0</v>
      </c>
      <c r="AF13" s="21"/>
      <c r="AG13" s="20">
        <f>SUM(AF13*E13*F13*H13*K13*$AG$9)</f>
        <v>0</v>
      </c>
      <c r="AH13" s="21"/>
      <c r="AI13" s="20">
        <f>SUM(AH13*E13*F13*H13*K13*$AI$9)</f>
        <v>0</v>
      </c>
      <c r="AJ13" s="19"/>
      <c r="AK13" s="20">
        <f>SUM(AJ13*E13*F13*H13*J13*$AK$9)</f>
        <v>0</v>
      </c>
      <c r="AL13" s="21"/>
      <c r="AM13" s="21">
        <f>SUM(AL13*E13*F13*H13*J13*$AM$9)</f>
        <v>0</v>
      </c>
      <c r="AN13" s="19"/>
      <c r="AO13" s="20">
        <f>SUM(AN13*E13*F13*H13*J13*$AO$9)</f>
        <v>0</v>
      </c>
      <c r="AP13" s="19"/>
      <c r="AQ13" s="20">
        <f>SUM(AP13*E13*F13*H13*J13*$AQ$9)</f>
        <v>0</v>
      </c>
      <c r="AR13" s="21">
        <v>250</v>
      </c>
      <c r="AS13" s="20">
        <f t="shared" si="4"/>
        <v>3214596.0000000005</v>
      </c>
      <c r="AT13" s="19">
        <f>38+16</f>
        <v>54</v>
      </c>
      <c r="AU13" s="20">
        <f t="shared" si="5"/>
        <v>694352.73600000003</v>
      </c>
      <c r="AV13" s="22">
        <v>23</v>
      </c>
      <c r="AW13" s="20">
        <f>SUM(AV13*E13*F13*H13*J13*$AW$9)</f>
        <v>295742.83199999999</v>
      </c>
      <c r="AX13" s="19"/>
      <c r="AY13" s="21">
        <f t="shared" si="6"/>
        <v>0</v>
      </c>
      <c r="AZ13" s="19"/>
      <c r="BA13" s="20">
        <f>SUM(AZ13*E13*F13*H13*J13*$BA$9)</f>
        <v>0</v>
      </c>
      <c r="BB13" s="19"/>
      <c r="BC13" s="20">
        <f>SUM(BB13*E13*F13*H13*J13*$BC$9)</f>
        <v>0</v>
      </c>
      <c r="BD13" s="19"/>
      <c r="BE13" s="20">
        <f>SUM(BD13*E13*F13*H13*J13*$BE$9)</f>
        <v>0</v>
      </c>
      <c r="BF13" s="19"/>
      <c r="BG13" s="20">
        <f>SUM(BF13*E13*F13*H13*J13*$BG$9)</f>
        <v>0</v>
      </c>
      <c r="BH13" s="19"/>
      <c r="BI13" s="20">
        <f t="shared" si="7"/>
        <v>0</v>
      </c>
      <c r="BJ13" s="19"/>
      <c r="BK13" s="20">
        <f>BJ13*E13*F13*H13*J13*$BK$9</f>
        <v>0</v>
      </c>
      <c r="BL13" s="19"/>
      <c r="BM13" s="20">
        <f>BL13*E13*F13*H13*J13*$BM$9</f>
        <v>0</v>
      </c>
      <c r="BN13" s="19"/>
      <c r="BO13" s="20">
        <f>SUM(BN13*E13*F13*H13*J13*$BO$9)</f>
        <v>0</v>
      </c>
      <c r="BP13" s="19"/>
      <c r="BQ13" s="20">
        <f>SUM(BP13*E13*F13*H13*J13*$BQ$9)</f>
        <v>0</v>
      </c>
      <c r="BR13" s="19"/>
      <c r="BS13" s="20">
        <f>SUM(BR13*E13*F13*H13*J13*$BS$9)</f>
        <v>0</v>
      </c>
      <c r="BT13" s="19"/>
      <c r="BU13" s="20">
        <f>SUM(BT13*E13*F13*H13*J13*$BU$9)</f>
        <v>0</v>
      </c>
      <c r="BV13" s="19"/>
      <c r="BW13" s="20">
        <f>SUM(BV13*E13*F13*H13*J13*$BW$9)</f>
        <v>0</v>
      </c>
      <c r="BX13" s="23"/>
      <c r="BY13" s="24">
        <f>BX13*E13*F13*H13*J13*$BY$9</f>
        <v>0</v>
      </c>
      <c r="BZ13" s="19"/>
      <c r="CA13" s="20">
        <f>SUM(BZ13*E13*F13*H13*J13*$CA$9)</f>
        <v>0</v>
      </c>
      <c r="CB13" s="21"/>
      <c r="CC13" s="20">
        <f>SUM(CB13*E13*F13*H13*J13*$CC$9)</f>
        <v>0</v>
      </c>
      <c r="CD13" s="19"/>
      <c r="CE13" s="20">
        <f>SUM(CD13*E13*F13*H13*J13*$CE$9)</f>
        <v>0</v>
      </c>
      <c r="CF13" s="19"/>
      <c r="CG13" s="20">
        <f>SUM(CF13*E13*F13*H13*J13*$CG$9)</f>
        <v>0</v>
      </c>
      <c r="CH13" s="19"/>
      <c r="CI13" s="20">
        <f>CH13*E13*F13*H13*J13*$CI$9</f>
        <v>0</v>
      </c>
      <c r="CJ13" s="19">
        <v>2</v>
      </c>
      <c r="CK13" s="20">
        <f>SUM(CJ13*E13*F13*H13*J13*$CK$9)</f>
        <v>25716.768000000004</v>
      </c>
      <c r="CL13" s="21"/>
      <c r="CM13" s="20">
        <f>SUM(CL13*E13*F13*H13*K13*$CM$9)</f>
        <v>0</v>
      </c>
      <c r="CN13" s="19"/>
      <c r="CO13" s="20">
        <f>SUM(CN13*E13*F13*H13*K13*$CO$9)</f>
        <v>0</v>
      </c>
      <c r="CP13" s="19"/>
      <c r="CQ13" s="20">
        <f>SUM(CP13*E13*F13*H13*K13*$CQ$9)</f>
        <v>0</v>
      </c>
      <c r="CR13" s="21"/>
      <c r="CS13" s="20">
        <f>SUM(CR13*E13*F13*H13*K13*$CS$9)</f>
        <v>0</v>
      </c>
      <c r="CT13" s="21"/>
      <c r="CU13" s="20">
        <f>SUM(CT13*E13*F13*H13*K13*$CU$9)</f>
        <v>0</v>
      </c>
      <c r="CV13" s="21"/>
      <c r="CW13" s="20">
        <f t="shared" si="8"/>
        <v>0</v>
      </c>
      <c r="CX13" s="19"/>
      <c r="CY13" s="20">
        <f>SUM(CX13*E13*F13*H13*K13*$CY$9)</f>
        <v>0</v>
      </c>
      <c r="CZ13" s="19"/>
      <c r="DA13" s="20">
        <f>SUM(CZ13*E13*F13*H13*K13*$DA$9)</f>
        <v>0</v>
      </c>
      <c r="DB13" s="19"/>
      <c r="DC13" s="20">
        <f>SUM(DB13*E13*F13*H13*K13*$DC$9)</f>
        <v>0</v>
      </c>
      <c r="DD13" s="21"/>
      <c r="DE13" s="20">
        <f>SUM(DD13*E13*F13*H13*K13*$DE$9)</f>
        <v>0</v>
      </c>
      <c r="DF13" s="19"/>
      <c r="DG13" s="20">
        <f>SUM(DF13*E13*F13*H13*K13*$DG$9)</f>
        <v>0</v>
      </c>
      <c r="DH13" s="19"/>
      <c r="DI13" s="20">
        <f>SUM(DH13*E13*F13*H13*K13*$DI$9)</f>
        <v>0</v>
      </c>
      <c r="DJ13" s="19"/>
      <c r="DK13" s="20">
        <f>SUM(DJ13*E13*F13*H13*K13*$DK$9)</f>
        <v>0</v>
      </c>
      <c r="DL13" s="19"/>
      <c r="DM13" s="20">
        <f>SUM(DL13*E13*F13*H13*K13*$DM$9)</f>
        <v>0</v>
      </c>
      <c r="DN13" s="19"/>
      <c r="DO13" s="20">
        <f>SUM(DN13*E13*F13*H13*K13*$DO$9)</f>
        <v>0</v>
      </c>
      <c r="DP13" s="19"/>
      <c r="DQ13" s="20">
        <f>DP13*E13*F13*H13*K13*$DQ$9</f>
        <v>0</v>
      </c>
      <c r="DR13" s="19"/>
      <c r="DS13" s="20">
        <f>SUM(DR13*E13*F13*H13*K13*$DS$9)</f>
        <v>0</v>
      </c>
      <c r="DT13" s="19"/>
      <c r="DU13" s="20">
        <f>SUM(DT13*E13*F13*H13*K13*$DU$9)</f>
        <v>0</v>
      </c>
      <c r="DV13" s="19"/>
      <c r="DW13" s="20">
        <f>SUM(DV13*E13*F13*H13*L13*$DW$9)</f>
        <v>0</v>
      </c>
      <c r="DX13" s="19"/>
      <c r="DY13" s="20">
        <f>SUM(DX13*E13*F13*H13*M13*$DY$9)</f>
        <v>0</v>
      </c>
      <c r="DZ13" s="19"/>
      <c r="EA13" s="20">
        <f>SUM(DZ13*E13*F13*H13*J13*$EA$9)</f>
        <v>0</v>
      </c>
      <c r="EB13" s="19"/>
      <c r="EC13" s="20">
        <f>SUM(EB13*E13*F13*H13*J13*$EC$9)</f>
        <v>0</v>
      </c>
      <c r="ED13" s="19"/>
      <c r="EE13" s="20">
        <f>SUM(ED13*E13*F13*H13*J13*$EE$9)</f>
        <v>0</v>
      </c>
      <c r="EF13" s="19"/>
      <c r="EG13" s="20">
        <f>SUM(EF13*E13*F13*H13*J13*$EG$9)</f>
        <v>0</v>
      </c>
      <c r="EH13" s="19"/>
      <c r="EI13" s="20">
        <f>EH13*E13*F13*H13*J13*$EI$9</f>
        <v>0</v>
      </c>
      <c r="EJ13" s="19"/>
      <c r="EK13" s="20">
        <f t="shared" si="9"/>
        <v>0</v>
      </c>
      <c r="EL13" s="19"/>
      <c r="EM13" s="20"/>
      <c r="EN13" s="25"/>
      <c r="EO13" s="25"/>
      <c r="EP13" s="26">
        <f t="shared" si="10"/>
        <v>342</v>
      </c>
      <c r="EQ13" s="26">
        <f t="shared" si="10"/>
        <v>4397567.3280000007</v>
      </c>
    </row>
    <row r="14" spans="1:147" ht="30" customHeight="1" x14ac:dyDescent="0.25">
      <c r="A14" s="13"/>
      <c r="B14" s="13">
        <v>3</v>
      </c>
      <c r="C14" s="126" t="s">
        <v>160</v>
      </c>
      <c r="D14" s="14" t="s">
        <v>161</v>
      </c>
      <c r="E14" s="15">
        <v>13916</v>
      </c>
      <c r="F14" s="18">
        <v>0.71</v>
      </c>
      <c r="G14" s="17"/>
      <c r="H14" s="49">
        <v>1</v>
      </c>
      <c r="I14" s="49"/>
      <c r="J14" s="18">
        <v>1.4</v>
      </c>
      <c r="K14" s="18">
        <v>1.68</v>
      </c>
      <c r="L14" s="18">
        <v>2.23</v>
      </c>
      <c r="M14" s="18">
        <v>2.57</v>
      </c>
      <c r="N14" s="19"/>
      <c r="O14" s="20">
        <f>N14*E14*F14*H14*J14*$O$9</f>
        <v>0</v>
      </c>
      <c r="P14" s="21"/>
      <c r="Q14" s="20">
        <f>P14*E14*F14*H14*J14*$Q$9</f>
        <v>0</v>
      </c>
      <c r="R14" s="21"/>
      <c r="S14" s="21">
        <f>R14*E14*F14*H14*J14*$S$9</f>
        <v>0</v>
      </c>
      <c r="T14" s="19">
        <v>430</v>
      </c>
      <c r="U14" s="20">
        <f t="shared" si="3"/>
        <v>5947976.7199999997</v>
      </c>
      <c r="V14" s="19"/>
      <c r="W14" s="21">
        <f>SUM(V14*E14*F14*H14*J14*$W$9)</f>
        <v>0</v>
      </c>
      <c r="X14" s="19"/>
      <c r="Y14" s="20">
        <f>SUM(X14*E14*F14*H14*J14*$Y$9)</f>
        <v>0</v>
      </c>
      <c r="Z14" s="21">
        <v>30</v>
      </c>
      <c r="AA14" s="20">
        <f>SUM(Z14*E14*F14*H14*J14*$AA$9)</f>
        <v>414975.11999999994</v>
      </c>
      <c r="AB14" s="20"/>
      <c r="AC14" s="20"/>
      <c r="AD14" s="21"/>
      <c r="AE14" s="20">
        <f>SUM(AD14*E14*F14*H14*J14*$AE$9)</f>
        <v>0</v>
      </c>
      <c r="AF14" s="21"/>
      <c r="AG14" s="20">
        <f>SUM(AF14*E14*F14*H14*K14*$AG$9)</f>
        <v>0</v>
      </c>
      <c r="AH14" s="21"/>
      <c r="AI14" s="20">
        <f>SUM(AH14*E14*F14*H14*K14*$AI$9)</f>
        <v>0</v>
      </c>
      <c r="AJ14" s="19">
        <v>30</v>
      </c>
      <c r="AK14" s="20">
        <f>SUM(AJ14*E14*F14*H14*J14*$AK$9)</f>
        <v>414975.11999999994</v>
      </c>
      <c r="AL14" s="21"/>
      <c r="AM14" s="21">
        <f>SUM(AL14*E14*F14*H14*J14*$AM$9)</f>
        <v>0</v>
      </c>
      <c r="AN14" s="19"/>
      <c r="AO14" s="20">
        <f>SUM(AN14*E14*F14*H14*J14*$AO$9)</f>
        <v>0</v>
      </c>
      <c r="AP14" s="19"/>
      <c r="AQ14" s="20">
        <f>SUM(AP14*E14*F14*H14*J14*$AQ$9)</f>
        <v>0</v>
      </c>
      <c r="AR14" s="21">
        <v>70</v>
      </c>
      <c r="AS14" s="20">
        <f t="shared" si="4"/>
        <v>968275.2799999998</v>
      </c>
      <c r="AT14" s="19">
        <v>84</v>
      </c>
      <c r="AU14" s="20">
        <f t="shared" si="5"/>
        <v>1161930.3359999999</v>
      </c>
      <c r="AV14" s="22">
        <v>95</v>
      </c>
      <c r="AW14" s="20">
        <f>SUM(AV14*E14*F14*H14*J14*$AW$9)</f>
        <v>1314087.8799999999</v>
      </c>
      <c r="AX14" s="19">
        <v>113</v>
      </c>
      <c r="AY14" s="21">
        <f t="shared" si="6"/>
        <v>1563072.9519999998</v>
      </c>
      <c r="AZ14" s="19"/>
      <c r="BA14" s="20">
        <f>SUM(AZ14*E14*F14*H14*J14*$BA$9)</f>
        <v>0</v>
      </c>
      <c r="BB14" s="19"/>
      <c r="BC14" s="20">
        <f>SUM(BB14*E14*F14*H14*J14*$BC$9)</f>
        <v>0</v>
      </c>
      <c r="BD14" s="19"/>
      <c r="BE14" s="20">
        <f>SUM(BD14*E14*F14*H14*J14*$BE$9)</f>
        <v>0</v>
      </c>
      <c r="BF14" s="19"/>
      <c r="BG14" s="20">
        <f>SUM(BF14*E14*F14*H14*J14*$BG$9)</f>
        <v>0</v>
      </c>
      <c r="BH14" s="19"/>
      <c r="BI14" s="20">
        <f t="shared" si="7"/>
        <v>0</v>
      </c>
      <c r="BJ14" s="19"/>
      <c r="BK14" s="20">
        <f>BJ14*E14*F14*H14*J14*$BK$9</f>
        <v>0</v>
      </c>
      <c r="BL14" s="19"/>
      <c r="BM14" s="20">
        <f>BL14*E14*F14*H14*J14*$BM$9</f>
        <v>0</v>
      </c>
      <c r="BN14" s="19"/>
      <c r="BO14" s="20">
        <f>SUM(BN14*E14*F14*H14*J14*$BO$9)</f>
        <v>0</v>
      </c>
      <c r="BP14" s="19"/>
      <c r="BQ14" s="20">
        <f>SUM(BP14*E14*F14*H14*J14*$BQ$9)</f>
        <v>0</v>
      </c>
      <c r="BR14" s="19"/>
      <c r="BS14" s="20">
        <f>SUM(BR14*E14*F14*H14*J14*$BS$9)</f>
        <v>0</v>
      </c>
      <c r="BT14" s="19"/>
      <c r="BU14" s="20">
        <f>SUM(BT14*E14*F14*H14*J14*$BU$9)</f>
        <v>0</v>
      </c>
      <c r="BV14" s="19"/>
      <c r="BW14" s="20">
        <f>SUM(BV14*E14*F14*H14*J14*$BW$9)</f>
        <v>0</v>
      </c>
      <c r="BX14" s="23"/>
      <c r="BY14" s="24">
        <f>BX14*E14*F14*H14*J14*$BY$9</f>
        <v>0</v>
      </c>
      <c r="BZ14" s="19"/>
      <c r="CA14" s="20">
        <f>SUM(BZ14*E14*F14*H14*J14*$CA$9)</f>
        <v>0</v>
      </c>
      <c r="CB14" s="21"/>
      <c r="CC14" s="20">
        <f>SUM(CB14*E14*F14*H14*J14*$CC$9)</f>
        <v>0</v>
      </c>
      <c r="CD14" s="19"/>
      <c r="CE14" s="20">
        <f>SUM(CD14*E14*F14*H14*J14*$CE$9)</f>
        <v>0</v>
      </c>
      <c r="CF14" s="19"/>
      <c r="CG14" s="20">
        <f>SUM(CF14*E14*F14*H14*J14*$CG$9)</f>
        <v>0</v>
      </c>
      <c r="CH14" s="19"/>
      <c r="CI14" s="20">
        <f>CH14*E14*F14*H14*J14*$CI$9</f>
        <v>0</v>
      </c>
      <c r="CJ14" s="19">
        <v>60</v>
      </c>
      <c r="CK14" s="20">
        <f>SUM(CJ14*E14*F14*H14*J14*$CK$9)</f>
        <v>829950.23999999987</v>
      </c>
      <c r="CL14" s="21"/>
      <c r="CM14" s="20">
        <f>SUM(CL14*E14*F14*H14*K14*$CM$9)</f>
        <v>0</v>
      </c>
      <c r="CN14" s="19"/>
      <c r="CO14" s="20">
        <f>SUM(CN14*E14*F14*H14*K14*$CO$9)</f>
        <v>0</v>
      </c>
      <c r="CP14" s="19"/>
      <c r="CQ14" s="20">
        <f>SUM(CP14*E14*F14*H14*K14*$CQ$9)</f>
        <v>0</v>
      </c>
      <c r="CR14" s="21"/>
      <c r="CS14" s="20">
        <f>SUM(CR14*E14*F14*H14*K14*$CS$9)</f>
        <v>0</v>
      </c>
      <c r="CT14" s="21"/>
      <c r="CU14" s="20">
        <f>SUM(CT14*E14*F14*H14*K14*$CU$9)</f>
        <v>0</v>
      </c>
      <c r="CV14" s="21"/>
      <c r="CW14" s="20">
        <f t="shared" si="8"/>
        <v>0</v>
      </c>
      <c r="CX14" s="19"/>
      <c r="CY14" s="20">
        <f>SUM(CX14*E14*F14*H14*K14*$CY$9)</f>
        <v>0</v>
      </c>
      <c r="CZ14" s="19"/>
      <c r="DA14" s="20">
        <f>SUM(CZ14*E14*F14*H14*K14*$DA$9)</f>
        <v>0</v>
      </c>
      <c r="DB14" s="19"/>
      <c r="DC14" s="20">
        <f>SUM(DB14*E14*F14*H14*K14*$DC$9)</f>
        <v>0</v>
      </c>
      <c r="DD14" s="21"/>
      <c r="DE14" s="20">
        <f>SUM(DD14*E14*F14*H14*K14*$DE$9)</f>
        <v>0</v>
      </c>
      <c r="DF14" s="19"/>
      <c r="DG14" s="20">
        <f>SUM(DF14*E14*F14*H14*K14*$DG$9)</f>
        <v>0</v>
      </c>
      <c r="DH14" s="19"/>
      <c r="DI14" s="20">
        <f>SUM(DH14*E14*F14*H14*K14*$DI$9)</f>
        <v>0</v>
      </c>
      <c r="DJ14" s="19"/>
      <c r="DK14" s="20">
        <f>SUM(DJ14*E14*F14*H14*K14*$DK$9)</f>
        <v>0</v>
      </c>
      <c r="DL14" s="19"/>
      <c r="DM14" s="20">
        <f>SUM(DL14*E14*F14*H14*K14*$DM$9)</f>
        <v>0</v>
      </c>
      <c r="DN14" s="19"/>
      <c r="DO14" s="20">
        <f>SUM(DN14*E14*F14*H14*K14*$DO$9)</f>
        <v>0</v>
      </c>
      <c r="DP14" s="19"/>
      <c r="DQ14" s="20">
        <f>DP14*E14*F14*H14*K14*$DQ$9</f>
        <v>0</v>
      </c>
      <c r="DR14" s="19"/>
      <c r="DS14" s="20">
        <f>SUM(DR14*E14*F14*H14*K14*$DS$9)</f>
        <v>0</v>
      </c>
      <c r="DT14" s="19"/>
      <c r="DU14" s="20">
        <f>SUM(DT14*E14*F14*H14*K14*$DU$9)</f>
        <v>0</v>
      </c>
      <c r="DV14" s="19"/>
      <c r="DW14" s="20">
        <f>SUM(DV14*E14*F14*H14*L14*$DW$9)</f>
        <v>0</v>
      </c>
      <c r="DX14" s="19"/>
      <c r="DY14" s="20">
        <f>SUM(DX14*E14*F14*H14*M14*$DY$9)</f>
        <v>0</v>
      </c>
      <c r="DZ14" s="19"/>
      <c r="EA14" s="20">
        <f>SUM(DZ14*E14*F14*H14*J14*$EA$9)</f>
        <v>0</v>
      </c>
      <c r="EB14" s="19"/>
      <c r="EC14" s="20">
        <f>SUM(EB14*E14*F14*H14*J14*$EC$9)</f>
        <v>0</v>
      </c>
      <c r="ED14" s="19"/>
      <c r="EE14" s="20">
        <f>SUM(ED14*E14*F14*H14*J14*$EE$9)</f>
        <v>0</v>
      </c>
      <c r="EF14" s="19"/>
      <c r="EG14" s="20">
        <f>SUM(EF14*E14*F14*H14*J14*$EG$9)</f>
        <v>0</v>
      </c>
      <c r="EH14" s="19"/>
      <c r="EI14" s="20">
        <f>EH14*E14*F14*H14*J14*$EI$9</f>
        <v>0</v>
      </c>
      <c r="EJ14" s="19"/>
      <c r="EK14" s="20">
        <f t="shared" si="9"/>
        <v>0</v>
      </c>
      <c r="EL14" s="19"/>
      <c r="EM14" s="20"/>
      <c r="EN14" s="25"/>
      <c r="EO14" s="25"/>
      <c r="EP14" s="26">
        <f t="shared" si="10"/>
        <v>912</v>
      </c>
      <c r="EQ14" s="26">
        <f t="shared" si="10"/>
        <v>12615243.648</v>
      </c>
    </row>
    <row r="15" spans="1:147" ht="30" customHeight="1" x14ac:dyDescent="0.25">
      <c r="A15" s="13"/>
      <c r="B15" s="13">
        <v>4</v>
      </c>
      <c r="C15" s="126" t="s">
        <v>162</v>
      </c>
      <c r="D15" s="14" t="s">
        <v>163</v>
      </c>
      <c r="E15" s="15">
        <v>13916</v>
      </c>
      <c r="F15" s="18">
        <v>1.06</v>
      </c>
      <c r="G15" s="17"/>
      <c r="H15" s="49">
        <v>1</v>
      </c>
      <c r="I15" s="49"/>
      <c r="J15" s="18">
        <v>1.4</v>
      </c>
      <c r="K15" s="18">
        <v>1.68</v>
      </c>
      <c r="L15" s="18">
        <v>2.23</v>
      </c>
      <c r="M15" s="18">
        <v>2.57</v>
      </c>
      <c r="N15" s="19"/>
      <c r="O15" s="20">
        <f>N15*E15*F15*H15*J15*$O$9</f>
        <v>0</v>
      </c>
      <c r="P15" s="21"/>
      <c r="Q15" s="20">
        <f>P15*E15*F15*H15*J15*$Q$9</f>
        <v>0</v>
      </c>
      <c r="R15" s="21"/>
      <c r="S15" s="21">
        <f>R15*E15*F15*H15*J15*$S$9</f>
        <v>0</v>
      </c>
      <c r="T15" s="19">
        <v>250</v>
      </c>
      <c r="U15" s="20">
        <f t="shared" si="3"/>
        <v>5162836</v>
      </c>
      <c r="V15" s="19"/>
      <c r="W15" s="21">
        <f>SUM(V15*E15*F15*H15*J15*$W$9)</f>
        <v>0</v>
      </c>
      <c r="X15" s="19"/>
      <c r="Y15" s="20">
        <f>SUM(X15*E15*F15*H15*J15*$Y$9)</f>
        <v>0</v>
      </c>
      <c r="Z15" s="21">
        <v>5</v>
      </c>
      <c r="AA15" s="20">
        <f>SUM(Z15*E15*F15*H15*J15*$AA$9)</f>
        <v>103256.72</v>
      </c>
      <c r="AB15" s="20"/>
      <c r="AC15" s="20"/>
      <c r="AD15" s="21"/>
      <c r="AE15" s="20">
        <f>SUM(AD15*E15*F15*H15*J15*$AE$9)</f>
        <v>0</v>
      </c>
      <c r="AF15" s="21"/>
      <c r="AG15" s="20">
        <f>SUM(AF15*E15*F15*H15*K15*$AG$9)</f>
        <v>0</v>
      </c>
      <c r="AH15" s="21"/>
      <c r="AI15" s="20">
        <f>SUM(AH15*E15*F15*H15*K15*$AI$9)</f>
        <v>0</v>
      </c>
      <c r="AJ15" s="19">
        <v>175</v>
      </c>
      <c r="AK15" s="20">
        <f>SUM(AJ15*E15*F15*H15*J15*$AK$9)</f>
        <v>3613985.1999999997</v>
      </c>
      <c r="AL15" s="21"/>
      <c r="AM15" s="21">
        <f>SUM(AL15*E15*F15*H15*J15*$AM$9)</f>
        <v>0</v>
      </c>
      <c r="AN15" s="19"/>
      <c r="AO15" s="20">
        <f>SUM(AN15*E15*F15*H15*J15*$AO$9)</f>
        <v>0</v>
      </c>
      <c r="AP15" s="19"/>
      <c r="AQ15" s="20">
        <f>SUM(AP15*E15*F15*H15*J15*$AQ$9)</f>
        <v>0</v>
      </c>
      <c r="AR15" s="21">
        <v>11</v>
      </c>
      <c r="AS15" s="20">
        <f t="shared" si="4"/>
        <v>227164.78400000001</v>
      </c>
      <c r="AT15" s="19"/>
      <c r="AU15" s="20">
        <f t="shared" si="5"/>
        <v>0</v>
      </c>
      <c r="AV15" s="22">
        <v>10</v>
      </c>
      <c r="AW15" s="20">
        <f>SUM(AV15*E15*F15*H15*J15*$AW$9)</f>
        <v>206513.44</v>
      </c>
      <c r="AX15" s="19"/>
      <c r="AY15" s="21">
        <f t="shared" si="6"/>
        <v>0</v>
      </c>
      <c r="AZ15" s="19"/>
      <c r="BA15" s="20">
        <f>SUM(AZ15*E15*F15*H15*J15*$BA$9)</f>
        <v>0</v>
      </c>
      <c r="BB15" s="19"/>
      <c r="BC15" s="20">
        <f>SUM(BB15*E15*F15*H15*J15*$BC$9)</f>
        <v>0</v>
      </c>
      <c r="BD15" s="19"/>
      <c r="BE15" s="20">
        <f>SUM(BD15*E15*F15*H15*J15*$BE$9)</f>
        <v>0</v>
      </c>
      <c r="BF15" s="19"/>
      <c r="BG15" s="20">
        <f>SUM(BF15*E15*F15*H15*J15*$BG$9)</f>
        <v>0</v>
      </c>
      <c r="BH15" s="19"/>
      <c r="BI15" s="20">
        <f t="shared" si="7"/>
        <v>0</v>
      </c>
      <c r="BJ15" s="19"/>
      <c r="BK15" s="20">
        <f>BJ15*E15*F15*H15*J15*$BK$9</f>
        <v>0</v>
      </c>
      <c r="BL15" s="19"/>
      <c r="BM15" s="20">
        <f>BL15*E15*F15*H15*J15*$BM$9</f>
        <v>0</v>
      </c>
      <c r="BN15" s="19"/>
      <c r="BO15" s="20">
        <f>SUM(BN15*E15*F15*H15*J15*$BO$9)</f>
        <v>0</v>
      </c>
      <c r="BP15" s="19"/>
      <c r="BQ15" s="20">
        <f>SUM(BP15*E15*F15*H15*J15*$BQ$9)</f>
        <v>0</v>
      </c>
      <c r="BR15" s="19"/>
      <c r="BS15" s="20">
        <f>SUM(BR15*E15*F15*H15*J15*$BS$9)</f>
        <v>0</v>
      </c>
      <c r="BT15" s="19"/>
      <c r="BU15" s="20">
        <f>SUM(BT15*E15*F15*H15*J15*$BU$9)</f>
        <v>0</v>
      </c>
      <c r="BV15" s="19"/>
      <c r="BW15" s="20">
        <f>SUM(BV15*E15*F15*H15*J15*$BW$9)</f>
        <v>0</v>
      </c>
      <c r="BX15" s="23"/>
      <c r="BY15" s="24">
        <f>BX15*E15*F15*H15*J15*$BY$9</f>
        <v>0</v>
      </c>
      <c r="BZ15" s="19"/>
      <c r="CA15" s="20">
        <f>SUM(BZ15*E15*F15*H15*J15*$CA$9)</f>
        <v>0</v>
      </c>
      <c r="CB15" s="21"/>
      <c r="CC15" s="20">
        <f>SUM(CB15*E15*F15*H15*J15*$CC$9)</f>
        <v>0</v>
      </c>
      <c r="CD15" s="19"/>
      <c r="CE15" s="20">
        <f>SUM(CD15*E15*F15*H15*J15*$CE$9)</f>
        <v>0</v>
      </c>
      <c r="CF15" s="19"/>
      <c r="CG15" s="20">
        <f>SUM(CF15*E15*F15*H15*J15*$CG$9)</f>
        <v>0</v>
      </c>
      <c r="CH15" s="19"/>
      <c r="CI15" s="20">
        <f>CH15*E15*F15*H15*J15*$CI$9</f>
        <v>0</v>
      </c>
      <c r="CJ15" s="19">
        <v>2</v>
      </c>
      <c r="CK15" s="20">
        <f>SUM(CJ15*E15*F15*H15*J15*$CK$9)</f>
        <v>41302.688000000002</v>
      </c>
      <c r="CL15" s="21"/>
      <c r="CM15" s="20">
        <f>SUM(CL15*E15*F15*H15*K15*$CM$9)</f>
        <v>0</v>
      </c>
      <c r="CN15" s="19"/>
      <c r="CO15" s="20">
        <f>SUM(CN15*E15*F15*H15*K15*$CO$9)</f>
        <v>0</v>
      </c>
      <c r="CP15" s="19"/>
      <c r="CQ15" s="20">
        <f>SUM(CP15*E15*F15*H15*K15*$CQ$9)</f>
        <v>0</v>
      </c>
      <c r="CR15" s="21"/>
      <c r="CS15" s="20">
        <f>SUM(CR15*E15*F15*H15*K15*$CS$9)</f>
        <v>0</v>
      </c>
      <c r="CT15" s="21"/>
      <c r="CU15" s="20">
        <f>SUM(CT15*E15*F15*H15*K15*$CU$9)</f>
        <v>0</v>
      </c>
      <c r="CV15" s="21"/>
      <c r="CW15" s="20">
        <f t="shared" si="8"/>
        <v>0</v>
      </c>
      <c r="CX15" s="19"/>
      <c r="CY15" s="20">
        <f>SUM(CX15*E15*F15*H15*K15*$CY$9)</f>
        <v>0</v>
      </c>
      <c r="CZ15" s="19"/>
      <c r="DA15" s="20">
        <f>SUM(CZ15*E15*F15*H15*K15*$DA$9)</f>
        <v>0</v>
      </c>
      <c r="DB15" s="19"/>
      <c r="DC15" s="20">
        <f>SUM(DB15*E15*F15*H15*K15*$DC$9)</f>
        <v>0</v>
      </c>
      <c r="DD15" s="21"/>
      <c r="DE15" s="20">
        <f>SUM(DD15*E15*F15*H15*K15*$DE$9)</f>
        <v>0</v>
      </c>
      <c r="DF15" s="19"/>
      <c r="DG15" s="20">
        <f>SUM(DF15*E15*F15*H15*K15*$DG$9)</f>
        <v>0</v>
      </c>
      <c r="DH15" s="19"/>
      <c r="DI15" s="20">
        <f>SUM(DH15*E15*F15*H15*K15*$DI$9)</f>
        <v>0</v>
      </c>
      <c r="DJ15" s="19"/>
      <c r="DK15" s="20">
        <f>SUM(DJ15*E15*F15*H15*K15*$DK$9)</f>
        <v>0</v>
      </c>
      <c r="DL15" s="19"/>
      <c r="DM15" s="20">
        <f>SUM(DL15*E15*F15*H15*K15*$DM$9)</f>
        <v>0</v>
      </c>
      <c r="DN15" s="19"/>
      <c r="DO15" s="20">
        <f>SUM(DN15*E15*F15*H15*K15*$DO$9)</f>
        <v>0</v>
      </c>
      <c r="DP15" s="19"/>
      <c r="DQ15" s="20">
        <f>DP15*E15*F15*H15*K15*$DQ$9</f>
        <v>0</v>
      </c>
      <c r="DR15" s="19"/>
      <c r="DS15" s="20">
        <f>SUM(DR15*E15*F15*H15*K15*$DS$9)</f>
        <v>0</v>
      </c>
      <c r="DT15" s="19"/>
      <c r="DU15" s="20">
        <f>SUM(DT15*E15*F15*H15*K15*$DU$9)</f>
        <v>0</v>
      </c>
      <c r="DV15" s="19"/>
      <c r="DW15" s="20">
        <f>SUM(DV15*E15*F15*H15*L15*$DW$9)</f>
        <v>0</v>
      </c>
      <c r="DX15" s="19"/>
      <c r="DY15" s="20">
        <f>SUM(DX15*E15*F15*H15*M15*$DY$9)</f>
        <v>0</v>
      </c>
      <c r="DZ15" s="19"/>
      <c r="EA15" s="20">
        <f>SUM(DZ15*E15*F15*H15*J15*$EA$9)</f>
        <v>0</v>
      </c>
      <c r="EB15" s="19"/>
      <c r="EC15" s="20">
        <f>SUM(EB15*E15*F15*H15*J15*$EC$9)</f>
        <v>0</v>
      </c>
      <c r="ED15" s="19"/>
      <c r="EE15" s="20">
        <f>SUM(ED15*E15*F15*H15*J15*$EE$9)</f>
        <v>0</v>
      </c>
      <c r="EF15" s="19"/>
      <c r="EG15" s="20">
        <f>SUM(EF15*E15*F15*H15*J15*$EG$9)</f>
        <v>0</v>
      </c>
      <c r="EH15" s="19"/>
      <c r="EI15" s="20">
        <f>EH15*E15*F15*H15*J15*$EI$9</f>
        <v>0</v>
      </c>
      <c r="EJ15" s="19"/>
      <c r="EK15" s="20">
        <f t="shared" si="9"/>
        <v>0</v>
      </c>
      <c r="EL15" s="19"/>
      <c r="EM15" s="20"/>
      <c r="EN15" s="25"/>
      <c r="EO15" s="25"/>
      <c r="EP15" s="26">
        <f t="shared" si="10"/>
        <v>453</v>
      </c>
      <c r="EQ15" s="26">
        <f t="shared" si="10"/>
        <v>9355058.8319999985</v>
      </c>
    </row>
    <row r="16" spans="1:147" ht="30" customHeight="1" x14ac:dyDescent="0.25">
      <c r="A16" s="127"/>
      <c r="B16" s="127">
        <v>5</v>
      </c>
      <c r="C16" s="126" t="s">
        <v>164</v>
      </c>
      <c r="D16" s="14" t="s">
        <v>165</v>
      </c>
      <c r="E16" s="15">
        <v>13916</v>
      </c>
      <c r="F16" s="18">
        <v>0.33</v>
      </c>
      <c r="G16" s="17"/>
      <c r="H16" s="49">
        <v>1</v>
      </c>
      <c r="I16" s="49"/>
      <c r="J16" s="18">
        <v>1.4</v>
      </c>
      <c r="K16" s="18">
        <v>1.68</v>
      </c>
      <c r="L16" s="18">
        <v>2.23</v>
      </c>
      <c r="M16" s="18">
        <v>2.57</v>
      </c>
      <c r="N16" s="19"/>
      <c r="O16" s="20">
        <f>N16*E16*F16*H16*J16*$O$9</f>
        <v>0</v>
      </c>
      <c r="P16" s="21"/>
      <c r="Q16" s="20">
        <f>P16*E16*F16*H16*J16*$Q$9</f>
        <v>0</v>
      </c>
      <c r="R16" s="21"/>
      <c r="S16" s="21">
        <f>R16*E16*F16*H16*J16*$S$9</f>
        <v>0</v>
      </c>
      <c r="T16" s="27"/>
      <c r="U16" s="20">
        <f t="shared" si="3"/>
        <v>0</v>
      </c>
      <c r="V16" s="19"/>
      <c r="W16" s="21">
        <f>SUM(V16*E16*F16*H16*J16*$W$9)</f>
        <v>0</v>
      </c>
      <c r="X16" s="19"/>
      <c r="Y16" s="20">
        <f>SUM(X16*E16*F16*H16*J16*$Y$9)</f>
        <v>0</v>
      </c>
      <c r="Z16" s="21">
        <v>2</v>
      </c>
      <c r="AA16" s="20">
        <f>SUM(Z16*E16*F16*H16*J16*$AA$9)</f>
        <v>12858.384000000002</v>
      </c>
      <c r="AB16" s="20"/>
      <c r="AC16" s="20"/>
      <c r="AD16" s="21"/>
      <c r="AE16" s="20">
        <f>SUM(AD16*E16*F16*H16*J16*$AE$9)</f>
        <v>0</v>
      </c>
      <c r="AF16" s="21"/>
      <c r="AG16" s="20">
        <f>SUM(AF16*E16*F16*H16*K16*$AG$9)</f>
        <v>0</v>
      </c>
      <c r="AH16" s="21"/>
      <c r="AI16" s="20">
        <f>SUM(AH16*E16*F16*H16*K16*$AI$9)</f>
        <v>0</v>
      </c>
      <c r="AJ16" s="19"/>
      <c r="AK16" s="20">
        <f>SUM(AJ16*E16*F16*H16*J16*$AK$9)</f>
        <v>0</v>
      </c>
      <c r="AL16" s="21"/>
      <c r="AM16" s="21">
        <f>SUM(AL16*E16*F16*H16*J16*$AM$9)</f>
        <v>0</v>
      </c>
      <c r="AN16" s="19"/>
      <c r="AO16" s="20">
        <f>SUM(AN16*E16*F16*H16*J16*$AO$9)</f>
        <v>0</v>
      </c>
      <c r="AP16" s="19"/>
      <c r="AQ16" s="20">
        <f>SUM(AP16*E16*F16*H16*J16*$AQ$9)</f>
        <v>0</v>
      </c>
      <c r="AR16" s="21">
        <v>4</v>
      </c>
      <c r="AS16" s="20">
        <f t="shared" si="4"/>
        <v>25716.768000000004</v>
      </c>
      <c r="AT16" s="19"/>
      <c r="AU16" s="20">
        <f t="shared" si="5"/>
        <v>0</v>
      </c>
      <c r="AV16" s="19"/>
      <c r="AW16" s="20">
        <f>SUM(AV16*E16*F16*H16*J16*$AW$9)</f>
        <v>0</v>
      </c>
      <c r="AX16" s="19"/>
      <c r="AY16" s="21">
        <f t="shared" si="6"/>
        <v>0</v>
      </c>
      <c r="AZ16" s="19"/>
      <c r="BA16" s="20">
        <f>SUM(AZ16*E16*F16*H16*J16*$BA$9)</f>
        <v>0</v>
      </c>
      <c r="BB16" s="19"/>
      <c r="BC16" s="20">
        <f>SUM(BB16*E16*F16*H16*J16*$BC$9)</f>
        <v>0</v>
      </c>
      <c r="BD16" s="19"/>
      <c r="BE16" s="20">
        <f>SUM(BD16*E16*F16*H16*J16*$BE$9)</f>
        <v>0</v>
      </c>
      <c r="BF16" s="19"/>
      <c r="BG16" s="20">
        <f>SUM(BF16*E16*F16*H16*J16*$BG$9)</f>
        <v>0</v>
      </c>
      <c r="BH16" s="19"/>
      <c r="BI16" s="20">
        <f t="shared" si="7"/>
        <v>0</v>
      </c>
      <c r="BJ16" s="19"/>
      <c r="BK16" s="20">
        <f>BJ16*E16*F16*H16*J16*$BK$9</f>
        <v>0</v>
      </c>
      <c r="BL16" s="19"/>
      <c r="BM16" s="20">
        <f>BL16*E16*F16*H16*J16*$BM$9</f>
        <v>0</v>
      </c>
      <c r="BN16" s="19"/>
      <c r="BO16" s="20">
        <f>SUM(BN16*E16*F16*H16*J16*$BO$9)</f>
        <v>0</v>
      </c>
      <c r="BP16" s="19"/>
      <c r="BQ16" s="20">
        <f>SUM(BP16*E16*F16*H16*J16*$BQ$9)</f>
        <v>0</v>
      </c>
      <c r="BR16" s="19"/>
      <c r="BS16" s="20">
        <f>SUM(BR16*E16*F16*H16*J16*$BS$9)</f>
        <v>0</v>
      </c>
      <c r="BT16" s="19"/>
      <c r="BU16" s="20">
        <f>SUM(BT16*E16*F16*H16*J16*$BU$9)</f>
        <v>0</v>
      </c>
      <c r="BV16" s="19"/>
      <c r="BW16" s="20">
        <f>SUM(BV16*E16*F16*H16*J16*$BW$9)</f>
        <v>0</v>
      </c>
      <c r="BX16" s="23"/>
      <c r="BY16" s="24">
        <f>BX16*E16*F16*H16*J16*$BY$9</f>
        <v>0</v>
      </c>
      <c r="BZ16" s="19"/>
      <c r="CA16" s="20">
        <f>SUM(BZ16*E16*F16*H16*J16*$CA$9)</f>
        <v>0</v>
      </c>
      <c r="CB16" s="21"/>
      <c r="CC16" s="20">
        <f>SUM(CB16*E16*F16*H16*J16*$CC$9)</f>
        <v>0</v>
      </c>
      <c r="CD16" s="19"/>
      <c r="CE16" s="20">
        <f>SUM(CD16*E16*F16*H16*J16*$CE$9)</f>
        <v>0</v>
      </c>
      <c r="CF16" s="19"/>
      <c r="CG16" s="20">
        <f>SUM(CF16*E16*F16*H16*J16*$CG$9)</f>
        <v>0</v>
      </c>
      <c r="CH16" s="19"/>
      <c r="CI16" s="20">
        <f>CH16*E16*F16*H16*J16*$CI$9</f>
        <v>0</v>
      </c>
      <c r="CJ16" s="19"/>
      <c r="CK16" s="20">
        <f>SUM(CJ16*E16*F16*H16*J16*$CK$9)</f>
        <v>0</v>
      </c>
      <c r="CL16" s="21"/>
      <c r="CM16" s="20">
        <f>SUM(CL16*E16*F16*H16*K16*$CM$9)</f>
        <v>0</v>
      </c>
      <c r="CN16" s="19"/>
      <c r="CO16" s="20">
        <f>SUM(CN16*E16*F16*H16*K16*$CO$9)</f>
        <v>0</v>
      </c>
      <c r="CP16" s="19"/>
      <c r="CQ16" s="20">
        <f>SUM(CP16*E16*F16*H16*K16*$CQ$9)</f>
        <v>0</v>
      </c>
      <c r="CR16" s="21"/>
      <c r="CS16" s="20">
        <f>SUM(CR16*E16*F16*H16*K16*$CS$9)</f>
        <v>0</v>
      </c>
      <c r="CT16" s="21"/>
      <c r="CU16" s="20">
        <f>SUM(CT16*E16*F16*H16*K16*$CU$9)</f>
        <v>0</v>
      </c>
      <c r="CV16" s="21"/>
      <c r="CW16" s="20">
        <f t="shared" si="8"/>
        <v>0</v>
      </c>
      <c r="CX16" s="19"/>
      <c r="CY16" s="20">
        <f>SUM(CX16*E16*F16*H16*K16*$CY$9)</f>
        <v>0</v>
      </c>
      <c r="CZ16" s="19"/>
      <c r="DA16" s="20">
        <f>SUM(CZ16*E16*F16*H16*K16*$DA$9)</f>
        <v>0</v>
      </c>
      <c r="DB16" s="19"/>
      <c r="DC16" s="20">
        <f>SUM(DB16*E16*F16*H16*K16*$DC$9)</f>
        <v>0</v>
      </c>
      <c r="DD16" s="21"/>
      <c r="DE16" s="20">
        <f>SUM(DD16*E16*F16*H16*K16*$DE$9)</f>
        <v>0</v>
      </c>
      <c r="DF16" s="19"/>
      <c r="DG16" s="20">
        <f>SUM(DF16*E16*F16*H16*K16*$DG$9)</f>
        <v>0</v>
      </c>
      <c r="DH16" s="19"/>
      <c r="DI16" s="20">
        <f>SUM(DH16*E16*F16*H16*K16*$DI$9)</f>
        <v>0</v>
      </c>
      <c r="DJ16" s="19"/>
      <c r="DK16" s="20">
        <f>SUM(DJ16*E16*F16*H16*K16*$DK$9)</f>
        <v>0</v>
      </c>
      <c r="DL16" s="19"/>
      <c r="DM16" s="20">
        <f>SUM(DL16*E16*F16*H16*K16*$DM$9)</f>
        <v>0</v>
      </c>
      <c r="DN16" s="19"/>
      <c r="DO16" s="20">
        <f>SUM(DN16*E16*F16*H16*K16*$DO$9)</f>
        <v>0</v>
      </c>
      <c r="DP16" s="19"/>
      <c r="DQ16" s="20">
        <f>DP16*E16*F16*H16*K16*$DQ$9</f>
        <v>0</v>
      </c>
      <c r="DR16" s="19"/>
      <c r="DS16" s="20">
        <f>SUM(DR16*E16*F16*H16*K16*$DS$9)</f>
        <v>0</v>
      </c>
      <c r="DT16" s="19"/>
      <c r="DU16" s="20">
        <f>SUM(DT16*E16*F16*H16*K16*$DU$9)</f>
        <v>0</v>
      </c>
      <c r="DV16" s="19"/>
      <c r="DW16" s="20">
        <f>SUM(DV16*E16*F16*H16*L16*$DW$9)</f>
        <v>0</v>
      </c>
      <c r="DX16" s="19"/>
      <c r="DY16" s="20">
        <f>SUM(DX16*E16*F16*H16*M16*$DY$9)</f>
        <v>0</v>
      </c>
      <c r="DZ16" s="19"/>
      <c r="EA16" s="20">
        <f>SUM(DZ16*E16*F16*H16*J16*$EA$9)</f>
        <v>0</v>
      </c>
      <c r="EB16" s="19"/>
      <c r="EC16" s="20">
        <f>SUM(EB16*E16*F16*H16*J16*$EC$9)</f>
        <v>0</v>
      </c>
      <c r="ED16" s="19"/>
      <c r="EE16" s="20">
        <f>SUM(ED16*E16*F16*H16*J16*$EE$9)</f>
        <v>0</v>
      </c>
      <c r="EF16" s="19"/>
      <c r="EG16" s="20">
        <f>SUM(EF16*E16*F16*H16*J16*$EG$9)</f>
        <v>0</v>
      </c>
      <c r="EH16" s="19"/>
      <c r="EI16" s="20">
        <f>EH16*E16*F16*H16*J16*$EI$9</f>
        <v>0</v>
      </c>
      <c r="EJ16" s="19"/>
      <c r="EK16" s="20">
        <f t="shared" si="9"/>
        <v>0</v>
      </c>
      <c r="EL16" s="19"/>
      <c r="EM16" s="20"/>
      <c r="EN16" s="25"/>
      <c r="EO16" s="25"/>
      <c r="EP16" s="26">
        <f t="shared" si="10"/>
        <v>6</v>
      </c>
      <c r="EQ16" s="26">
        <f t="shared" si="10"/>
        <v>38575.152000000002</v>
      </c>
    </row>
    <row r="17" spans="1:147" ht="24.75" customHeight="1" x14ac:dyDescent="0.25">
      <c r="A17" s="127"/>
      <c r="B17" s="13">
        <v>6</v>
      </c>
      <c r="C17" s="126" t="s">
        <v>166</v>
      </c>
      <c r="D17" s="14" t="s">
        <v>167</v>
      </c>
      <c r="E17" s="15">
        <v>13916</v>
      </c>
      <c r="F17" s="18">
        <v>0.38</v>
      </c>
      <c r="G17" s="17"/>
      <c r="H17" s="49">
        <v>1</v>
      </c>
      <c r="I17" s="49"/>
      <c r="J17" s="18">
        <v>1.4</v>
      </c>
      <c r="K17" s="18">
        <v>1.68</v>
      </c>
      <c r="L17" s="18">
        <v>2.23</v>
      </c>
      <c r="M17" s="18">
        <v>2.57</v>
      </c>
      <c r="N17" s="19"/>
      <c r="O17" s="20"/>
      <c r="P17" s="21"/>
      <c r="Q17" s="20"/>
      <c r="R17" s="21"/>
      <c r="S17" s="21"/>
      <c r="T17" s="19">
        <v>50</v>
      </c>
      <c r="U17" s="28">
        <f t="shared" si="3"/>
        <v>370165.6</v>
      </c>
      <c r="V17" s="19"/>
      <c r="W17" s="21"/>
      <c r="X17" s="19"/>
      <c r="Y17" s="20"/>
      <c r="Z17" s="21"/>
      <c r="AA17" s="20"/>
      <c r="AB17" s="20"/>
      <c r="AC17" s="20"/>
      <c r="AD17" s="21"/>
      <c r="AE17" s="20"/>
      <c r="AF17" s="21"/>
      <c r="AG17" s="20"/>
      <c r="AH17" s="21"/>
      <c r="AI17" s="20"/>
      <c r="AJ17" s="19"/>
      <c r="AK17" s="20"/>
      <c r="AL17" s="21"/>
      <c r="AM17" s="21"/>
      <c r="AN17" s="19"/>
      <c r="AO17" s="20"/>
      <c r="AP17" s="19"/>
      <c r="AQ17" s="20"/>
      <c r="AR17" s="21">
        <v>20</v>
      </c>
      <c r="AS17" s="20">
        <f t="shared" si="4"/>
        <v>148066.23999999999</v>
      </c>
      <c r="AT17" s="19">
        <v>6</v>
      </c>
      <c r="AU17" s="20">
        <f t="shared" si="5"/>
        <v>44419.871999999996</v>
      </c>
      <c r="AV17" s="19"/>
      <c r="AW17" s="20"/>
      <c r="AX17" s="19">
        <v>30</v>
      </c>
      <c r="AY17" s="21">
        <f t="shared" si="6"/>
        <v>222099.36</v>
      </c>
      <c r="AZ17" s="19"/>
      <c r="BA17" s="20"/>
      <c r="BB17" s="19"/>
      <c r="BC17" s="20"/>
      <c r="BD17" s="19"/>
      <c r="BE17" s="20"/>
      <c r="BF17" s="19"/>
      <c r="BG17" s="20"/>
      <c r="BH17" s="19">
        <v>50</v>
      </c>
      <c r="BI17" s="20">
        <f t="shared" si="7"/>
        <v>370165.6</v>
      </c>
      <c r="BJ17" s="19"/>
      <c r="BK17" s="20"/>
      <c r="BL17" s="19"/>
      <c r="BM17" s="20"/>
      <c r="BN17" s="19"/>
      <c r="BO17" s="20"/>
      <c r="BP17" s="19"/>
      <c r="BQ17" s="20"/>
      <c r="BR17" s="19"/>
      <c r="BS17" s="20"/>
      <c r="BT17" s="19"/>
      <c r="BU17" s="20"/>
      <c r="BV17" s="19"/>
      <c r="BW17" s="20"/>
      <c r="BX17" s="23"/>
      <c r="BY17" s="24"/>
      <c r="BZ17" s="19"/>
      <c r="CA17" s="20"/>
      <c r="CB17" s="21"/>
      <c r="CC17" s="20"/>
      <c r="CD17" s="19"/>
      <c r="CE17" s="20"/>
      <c r="CF17" s="19"/>
      <c r="CG17" s="20"/>
      <c r="CH17" s="19"/>
      <c r="CI17" s="20"/>
      <c r="CJ17" s="19"/>
      <c r="CK17" s="20"/>
      <c r="CL17" s="21"/>
      <c r="CM17" s="20"/>
      <c r="CN17" s="19"/>
      <c r="CO17" s="20"/>
      <c r="CP17" s="19"/>
      <c r="CQ17" s="20"/>
      <c r="CR17" s="21"/>
      <c r="CS17" s="20"/>
      <c r="CT17" s="21"/>
      <c r="CU17" s="20"/>
      <c r="CV17" s="21">
        <v>150</v>
      </c>
      <c r="CW17" s="20">
        <f t="shared" si="8"/>
        <v>1332596.1599999999</v>
      </c>
      <c r="CX17" s="19"/>
      <c r="CY17" s="20"/>
      <c r="CZ17" s="19"/>
      <c r="DA17" s="20"/>
      <c r="DB17" s="19"/>
      <c r="DC17" s="20"/>
      <c r="DD17" s="21"/>
      <c r="DE17" s="20"/>
      <c r="DF17" s="19"/>
      <c r="DG17" s="20"/>
      <c r="DH17" s="19"/>
      <c r="DI17" s="20"/>
      <c r="DJ17" s="19"/>
      <c r="DK17" s="20"/>
      <c r="DL17" s="19"/>
      <c r="DM17" s="20"/>
      <c r="DN17" s="19"/>
      <c r="DO17" s="20"/>
      <c r="DP17" s="19"/>
      <c r="DQ17" s="20"/>
      <c r="DR17" s="19"/>
      <c r="DS17" s="20"/>
      <c r="DT17" s="19"/>
      <c r="DU17" s="20"/>
      <c r="DV17" s="19"/>
      <c r="DW17" s="20"/>
      <c r="DX17" s="19"/>
      <c r="DY17" s="20"/>
      <c r="DZ17" s="19"/>
      <c r="EA17" s="20"/>
      <c r="EB17" s="19"/>
      <c r="EC17" s="20"/>
      <c r="ED17" s="19"/>
      <c r="EE17" s="20"/>
      <c r="EF17" s="19"/>
      <c r="EG17" s="20"/>
      <c r="EH17" s="19"/>
      <c r="EI17" s="20"/>
      <c r="EJ17" s="19"/>
      <c r="EK17" s="20">
        <f t="shared" si="9"/>
        <v>0</v>
      </c>
      <c r="EL17" s="19"/>
      <c r="EM17" s="20"/>
      <c r="EN17" s="25"/>
      <c r="EO17" s="25"/>
      <c r="EP17" s="26">
        <f t="shared" si="10"/>
        <v>306</v>
      </c>
      <c r="EQ17" s="26">
        <f t="shared" si="10"/>
        <v>2487512.8319999999</v>
      </c>
    </row>
    <row r="18" spans="1:147" ht="30" customHeight="1" x14ac:dyDescent="0.25">
      <c r="A18" s="29"/>
      <c r="B18" s="128">
        <v>7</v>
      </c>
      <c r="C18" s="128" t="s">
        <v>168</v>
      </c>
      <c r="D18" s="61" t="s">
        <v>169</v>
      </c>
      <c r="E18" s="15">
        <v>13916</v>
      </c>
      <c r="F18" s="169">
        <v>1.7</v>
      </c>
      <c r="G18" s="17"/>
      <c r="H18" s="49">
        <v>1</v>
      </c>
      <c r="I18" s="49"/>
      <c r="J18" s="30">
        <v>1.4</v>
      </c>
      <c r="K18" s="30">
        <v>1.68</v>
      </c>
      <c r="L18" s="30">
        <v>2.23</v>
      </c>
      <c r="M18" s="30">
        <v>2.57</v>
      </c>
      <c r="N18" s="19"/>
      <c r="O18" s="20"/>
      <c r="P18" s="21"/>
      <c r="Q18" s="20"/>
      <c r="R18" s="21"/>
      <c r="S18" s="13"/>
      <c r="T18" s="31"/>
      <c r="U18" s="28">
        <f>SUM(T18*E18*F18*G18*J18*$U$9)</f>
        <v>0</v>
      </c>
      <c r="V18" s="19"/>
      <c r="W18" s="21"/>
      <c r="X18" s="19"/>
      <c r="Y18" s="20"/>
      <c r="Z18" s="21"/>
      <c r="AA18" s="20"/>
      <c r="AB18" s="20"/>
      <c r="AC18" s="20"/>
      <c r="AD18" s="21"/>
      <c r="AE18" s="20"/>
      <c r="AF18" s="21"/>
      <c r="AG18" s="20"/>
      <c r="AH18" s="21"/>
      <c r="AI18" s="20"/>
      <c r="AJ18" s="19"/>
      <c r="AK18" s="20"/>
      <c r="AL18" s="21"/>
      <c r="AM18" s="21"/>
      <c r="AN18" s="19"/>
      <c r="AO18" s="20"/>
      <c r="AP18" s="19"/>
      <c r="AQ18" s="20"/>
      <c r="AR18" s="21"/>
      <c r="AS18" s="20"/>
      <c r="AT18" s="19"/>
      <c r="AU18" s="20">
        <f t="shared" si="5"/>
        <v>0</v>
      </c>
      <c r="AV18" s="19"/>
      <c r="AW18" s="20"/>
      <c r="AX18" s="19"/>
      <c r="AY18" s="21">
        <f t="shared" si="6"/>
        <v>0</v>
      </c>
      <c r="AZ18" s="19"/>
      <c r="BA18" s="20"/>
      <c r="BB18" s="19"/>
      <c r="BC18" s="20"/>
      <c r="BD18" s="19"/>
      <c r="BE18" s="20"/>
      <c r="BF18" s="19"/>
      <c r="BG18" s="20"/>
      <c r="BH18" s="19"/>
      <c r="BI18" s="20"/>
      <c r="BJ18" s="19"/>
      <c r="BK18" s="20"/>
      <c r="BL18" s="19"/>
      <c r="BM18" s="20"/>
      <c r="BN18" s="19"/>
      <c r="BO18" s="20"/>
      <c r="BP18" s="19"/>
      <c r="BQ18" s="20"/>
      <c r="BR18" s="19"/>
      <c r="BS18" s="20"/>
      <c r="BT18" s="19"/>
      <c r="BU18" s="20"/>
      <c r="BV18" s="19"/>
      <c r="BW18" s="20"/>
      <c r="BX18" s="23"/>
      <c r="BY18" s="24"/>
      <c r="BZ18" s="19"/>
      <c r="CA18" s="20"/>
      <c r="CB18" s="21"/>
      <c r="CC18" s="20"/>
      <c r="CD18" s="19"/>
      <c r="CE18" s="20"/>
      <c r="CF18" s="19"/>
      <c r="CG18" s="20"/>
      <c r="CH18" s="19"/>
      <c r="CI18" s="20"/>
      <c r="CJ18" s="19"/>
      <c r="CK18" s="20"/>
      <c r="CL18" s="21"/>
      <c r="CM18" s="20"/>
      <c r="CN18" s="19"/>
      <c r="CO18" s="20"/>
      <c r="CP18" s="19"/>
      <c r="CQ18" s="20"/>
      <c r="CR18" s="21"/>
      <c r="CS18" s="20"/>
      <c r="CT18" s="21"/>
      <c r="CU18" s="20"/>
      <c r="CV18" s="21"/>
      <c r="CW18" s="20"/>
      <c r="CX18" s="19"/>
      <c r="CY18" s="20"/>
      <c r="CZ18" s="19"/>
      <c r="DA18" s="20"/>
      <c r="DB18" s="19"/>
      <c r="DC18" s="20"/>
      <c r="DD18" s="21"/>
      <c r="DE18" s="20"/>
      <c r="DF18" s="19"/>
      <c r="DG18" s="20"/>
      <c r="DH18" s="19"/>
      <c r="DI18" s="20"/>
      <c r="DJ18" s="19"/>
      <c r="DK18" s="20"/>
      <c r="DL18" s="19"/>
      <c r="DM18" s="20"/>
      <c r="DN18" s="19"/>
      <c r="DO18" s="20"/>
      <c r="DP18" s="19"/>
      <c r="DQ18" s="20"/>
      <c r="DR18" s="19"/>
      <c r="DS18" s="20"/>
      <c r="DT18" s="19"/>
      <c r="DU18" s="20"/>
      <c r="DV18" s="19"/>
      <c r="DW18" s="20"/>
      <c r="DX18" s="19"/>
      <c r="DY18" s="20"/>
      <c r="DZ18" s="19"/>
      <c r="EA18" s="20"/>
      <c r="EB18" s="19"/>
      <c r="EC18" s="20"/>
      <c r="ED18" s="19"/>
      <c r="EE18" s="20"/>
      <c r="EF18" s="19"/>
      <c r="EG18" s="20"/>
      <c r="EH18" s="19"/>
      <c r="EI18" s="20"/>
      <c r="EJ18" s="19"/>
      <c r="EK18" s="20">
        <f t="shared" si="9"/>
        <v>0</v>
      </c>
      <c r="EL18" s="19"/>
      <c r="EM18" s="20"/>
      <c r="EN18" s="31">
        <v>10</v>
      </c>
      <c r="EO18" s="31">
        <f>EN18*E18*F18*H18*J18</f>
        <v>331200.8</v>
      </c>
      <c r="EP18" s="26">
        <f t="shared" si="10"/>
        <v>10</v>
      </c>
      <c r="EQ18" s="26">
        <f t="shared" si="10"/>
        <v>331200.8</v>
      </c>
    </row>
    <row r="19" spans="1:147" ht="30" customHeight="1" x14ac:dyDescent="0.25">
      <c r="A19" s="29"/>
      <c r="B19" s="128">
        <v>8</v>
      </c>
      <c r="C19" s="128" t="s">
        <v>170</v>
      </c>
      <c r="D19" s="61" t="s">
        <v>171</v>
      </c>
      <c r="E19" s="15">
        <v>13916</v>
      </c>
      <c r="F19" s="169">
        <v>5.38</v>
      </c>
      <c r="G19" s="17"/>
      <c r="H19" s="49">
        <v>1</v>
      </c>
      <c r="I19" s="49"/>
      <c r="J19" s="30">
        <v>1.4</v>
      </c>
      <c r="K19" s="30">
        <v>1.68</v>
      </c>
      <c r="L19" s="30">
        <v>2.23</v>
      </c>
      <c r="M19" s="30">
        <v>2.57</v>
      </c>
      <c r="N19" s="19"/>
      <c r="O19" s="20"/>
      <c r="P19" s="21"/>
      <c r="Q19" s="20"/>
      <c r="R19" s="21"/>
      <c r="S19" s="21"/>
      <c r="T19" s="31"/>
      <c r="U19" s="28">
        <f>SUM(T19*E19*F19*G19*J19*$U$9)</f>
        <v>0</v>
      </c>
      <c r="V19" s="19"/>
      <c r="W19" s="21"/>
      <c r="X19" s="19"/>
      <c r="Y19" s="20"/>
      <c r="Z19" s="21"/>
      <c r="AA19" s="20"/>
      <c r="AB19" s="20"/>
      <c r="AC19" s="20"/>
      <c r="AD19" s="21"/>
      <c r="AE19" s="20"/>
      <c r="AF19" s="21"/>
      <c r="AG19" s="20"/>
      <c r="AH19" s="21"/>
      <c r="AI19" s="20"/>
      <c r="AJ19" s="19"/>
      <c r="AK19" s="20"/>
      <c r="AL19" s="21"/>
      <c r="AM19" s="21"/>
      <c r="AN19" s="19"/>
      <c r="AO19" s="20"/>
      <c r="AP19" s="19"/>
      <c r="AQ19" s="20"/>
      <c r="AR19" s="21"/>
      <c r="AS19" s="20"/>
      <c r="AT19" s="19"/>
      <c r="AU19" s="20">
        <f t="shared" si="5"/>
        <v>0</v>
      </c>
      <c r="AV19" s="19"/>
      <c r="AW19" s="20"/>
      <c r="AX19" s="19"/>
      <c r="AY19" s="21">
        <f t="shared" si="6"/>
        <v>0</v>
      </c>
      <c r="AZ19" s="19"/>
      <c r="BA19" s="20"/>
      <c r="BB19" s="19"/>
      <c r="BC19" s="20"/>
      <c r="BD19" s="19"/>
      <c r="BE19" s="20"/>
      <c r="BF19" s="19"/>
      <c r="BG19" s="20"/>
      <c r="BH19" s="19"/>
      <c r="BI19" s="20"/>
      <c r="BJ19" s="19"/>
      <c r="BK19" s="20"/>
      <c r="BL19" s="19"/>
      <c r="BM19" s="20"/>
      <c r="BN19" s="19"/>
      <c r="BO19" s="20"/>
      <c r="BP19" s="19"/>
      <c r="BQ19" s="20"/>
      <c r="BR19" s="19"/>
      <c r="BS19" s="20"/>
      <c r="BT19" s="19"/>
      <c r="BU19" s="20"/>
      <c r="BV19" s="19"/>
      <c r="BW19" s="20"/>
      <c r="BX19" s="23"/>
      <c r="BY19" s="24"/>
      <c r="BZ19" s="19"/>
      <c r="CA19" s="20"/>
      <c r="CB19" s="21"/>
      <c r="CC19" s="20"/>
      <c r="CD19" s="19"/>
      <c r="CE19" s="20"/>
      <c r="CF19" s="19"/>
      <c r="CG19" s="20"/>
      <c r="CH19" s="19"/>
      <c r="CI19" s="20"/>
      <c r="CJ19" s="19"/>
      <c r="CK19" s="20"/>
      <c r="CL19" s="21"/>
      <c r="CM19" s="20"/>
      <c r="CN19" s="19"/>
      <c r="CO19" s="20"/>
      <c r="CP19" s="19"/>
      <c r="CQ19" s="20"/>
      <c r="CR19" s="21"/>
      <c r="CS19" s="20"/>
      <c r="CT19" s="21"/>
      <c r="CU19" s="20"/>
      <c r="CV19" s="21"/>
      <c r="CW19" s="20"/>
      <c r="CX19" s="19"/>
      <c r="CY19" s="20"/>
      <c r="CZ19" s="19"/>
      <c r="DA19" s="20"/>
      <c r="DB19" s="19"/>
      <c r="DC19" s="20"/>
      <c r="DD19" s="21"/>
      <c r="DE19" s="20"/>
      <c r="DF19" s="19"/>
      <c r="DG19" s="20"/>
      <c r="DH19" s="19"/>
      <c r="DI19" s="20"/>
      <c r="DJ19" s="19"/>
      <c r="DK19" s="20"/>
      <c r="DL19" s="19"/>
      <c r="DM19" s="20"/>
      <c r="DN19" s="19"/>
      <c r="DO19" s="20"/>
      <c r="DP19" s="19"/>
      <c r="DQ19" s="20"/>
      <c r="DR19" s="19"/>
      <c r="DS19" s="20"/>
      <c r="DT19" s="19"/>
      <c r="DU19" s="20"/>
      <c r="DV19" s="19"/>
      <c r="DW19" s="20"/>
      <c r="DX19" s="19"/>
      <c r="DY19" s="20"/>
      <c r="DZ19" s="19"/>
      <c r="EA19" s="20"/>
      <c r="EB19" s="19"/>
      <c r="EC19" s="20"/>
      <c r="ED19" s="19"/>
      <c r="EE19" s="20"/>
      <c r="EF19" s="19"/>
      <c r="EG19" s="20"/>
      <c r="EH19" s="19"/>
      <c r="EI19" s="20"/>
      <c r="EJ19" s="19"/>
      <c r="EK19" s="20">
        <f t="shared" si="9"/>
        <v>0</v>
      </c>
      <c r="EL19" s="19"/>
      <c r="EM19" s="20"/>
      <c r="EN19" s="31">
        <v>15</v>
      </c>
      <c r="EO19" s="31">
        <f>EN19*E19*F19*H19*J19</f>
        <v>1572229.68</v>
      </c>
      <c r="EP19" s="26">
        <f t="shared" si="10"/>
        <v>15</v>
      </c>
      <c r="EQ19" s="26">
        <f t="shared" si="10"/>
        <v>1572229.68</v>
      </c>
    </row>
    <row r="20" spans="1:147" ht="30" customHeight="1" x14ac:dyDescent="0.25">
      <c r="A20" s="29"/>
      <c r="B20" s="128">
        <v>9</v>
      </c>
      <c r="C20" s="128" t="s">
        <v>172</v>
      </c>
      <c r="D20" s="61" t="s">
        <v>173</v>
      </c>
      <c r="E20" s="15">
        <v>13916</v>
      </c>
      <c r="F20" s="169">
        <v>8.9600000000000009</v>
      </c>
      <c r="G20" s="17"/>
      <c r="H20" s="170">
        <v>1.113</v>
      </c>
      <c r="I20" s="32"/>
      <c r="J20" s="30">
        <v>1.4</v>
      </c>
      <c r="K20" s="30">
        <v>1.68</v>
      </c>
      <c r="L20" s="30">
        <v>2.23</v>
      </c>
      <c r="M20" s="30">
        <v>2.57</v>
      </c>
      <c r="N20" s="19"/>
      <c r="O20" s="20"/>
      <c r="P20" s="21"/>
      <c r="Q20" s="20"/>
      <c r="R20" s="21"/>
      <c r="S20" s="21"/>
      <c r="T20" s="31"/>
      <c r="U20" s="28">
        <f>SUM(T20*E20*F20*G20*J20*$U$9)</f>
        <v>0</v>
      </c>
      <c r="V20" s="19"/>
      <c r="W20" s="21"/>
      <c r="X20" s="19"/>
      <c r="Y20" s="20"/>
      <c r="Z20" s="21"/>
      <c r="AA20" s="20"/>
      <c r="AB20" s="20"/>
      <c r="AC20" s="20"/>
      <c r="AD20" s="21"/>
      <c r="AE20" s="20"/>
      <c r="AF20" s="21"/>
      <c r="AG20" s="20"/>
      <c r="AH20" s="21"/>
      <c r="AI20" s="20"/>
      <c r="AJ20" s="19"/>
      <c r="AK20" s="20"/>
      <c r="AL20" s="21"/>
      <c r="AM20" s="21"/>
      <c r="AN20" s="19"/>
      <c r="AO20" s="20"/>
      <c r="AP20" s="19"/>
      <c r="AQ20" s="20"/>
      <c r="AR20" s="21"/>
      <c r="AS20" s="20"/>
      <c r="AT20" s="19"/>
      <c r="AU20" s="20">
        <f t="shared" si="5"/>
        <v>0</v>
      </c>
      <c r="AV20" s="19"/>
      <c r="AW20" s="20"/>
      <c r="AX20" s="19"/>
      <c r="AY20" s="21">
        <f t="shared" si="6"/>
        <v>0</v>
      </c>
      <c r="AZ20" s="19"/>
      <c r="BA20" s="20"/>
      <c r="BB20" s="19"/>
      <c r="BC20" s="20"/>
      <c r="BD20" s="19"/>
      <c r="BE20" s="20"/>
      <c r="BF20" s="19"/>
      <c r="BG20" s="20"/>
      <c r="BH20" s="19"/>
      <c r="BI20" s="20"/>
      <c r="BJ20" s="19"/>
      <c r="BK20" s="20"/>
      <c r="BL20" s="19"/>
      <c r="BM20" s="20"/>
      <c r="BN20" s="19"/>
      <c r="BO20" s="20"/>
      <c r="BP20" s="19"/>
      <c r="BQ20" s="20"/>
      <c r="BR20" s="19"/>
      <c r="BS20" s="20"/>
      <c r="BT20" s="19"/>
      <c r="BU20" s="20"/>
      <c r="BV20" s="19"/>
      <c r="BW20" s="20"/>
      <c r="BX20" s="23"/>
      <c r="BY20" s="24"/>
      <c r="BZ20" s="19"/>
      <c r="CA20" s="20"/>
      <c r="CB20" s="21"/>
      <c r="CC20" s="20"/>
      <c r="CD20" s="19"/>
      <c r="CE20" s="20"/>
      <c r="CF20" s="19"/>
      <c r="CG20" s="20"/>
      <c r="CH20" s="19"/>
      <c r="CI20" s="20"/>
      <c r="CJ20" s="19"/>
      <c r="CK20" s="20"/>
      <c r="CL20" s="21"/>
      <c r="CM20" s="20"/>
      <c r="CN20" s="19"/>
      <c r="CO20" s="20"/>
      <c r="CP20" s="19"/>
      <c r="CQ20" s="20"/>
      <c r="CR20" s="21"/>
      <c r="CS20" s="20"/>
      <c r="CT20" s="21"/>
      <c r="CU20" s="20"/>
      <c r="CV20" s="21"/>
      <c r="CW20" s="20"/>
      <c r="CX20" s="19"/>
      <c r="CY20" s="20"/>
      <c r="CZ20" s="19"/>
      <c r="DA20" s="20"/>
      <c r="DB20" s="19"/>
      <c r="DC20" s="20"/>
      <c r="DD20" s="21"/>
      <c r="DE20" s="20"/>
      <c r="DF20" s="19"/>
      <c r="DG20" s="20"/>
      <c r="DH20" s="19"/>
      <c r="DI20" s="20"/>
      <c r="DJ20" s="19"/>
      <c r="DK20" s="20"/>
      <c r="DL20" s="19"/>
      <c r="DM20" s="20"/>
      <c r="DN20" s="19"/>
      <c r="DO20" s="20"/>
      <c r="DP20" s="19"/>
      <c r="DQ20" s="20"/>
      <c r="DR20" s="19"/>
      <c r="DS20" s="20"/>
      <c r="DT20" s="19"/>
      <c r="DU20" s="20"/>
      <c r="DV20" s="19"/>
      <c r="DW20" s="20"/>
      <c r="DX20" s="19"/>
      <c r="DY20" s="20"/>
      <c r="DZ20" s="19"/>
      <c r="EA20" s="20"/>
      <c r="EB20" s="19"/>
      <c r="EC20" s="20"/>
      <c r="ED20" s="19"/>
      <c r="EE20" s="20"/>
      <c r="EF20" s="19"/>
      <c r="EG20" s="20"/>
      <c r="EH20" s="19"/>
      <c r="EI20" s="20"/>
      <c r="EJ20" s="19"/>
      <c r="EK20" s="20">
        <f t="shared" si="9"/>
        <v>0</v>
      </c>
      <c r="EL20" s="19"/>
      <c r="EM20" s="20"/>
      <c r="EN20" s="31">
        <v>15</v>
      </c>
      <c r="EO20" s="31">
        <f>EN20*E20*F20*H20*J20</f>
        <v>2914317.6652800003</v>
      </c>
      <c r="EP20" s="26">
        <f t="shared" si="10"/>
        <v>15</v>
      </c>
      <c r="EQ20" s="26">
        <f t="shared" si="10"/>
        <v>2914317.6652800003</v>
      </c>
    </row>
    <row r="21" spans="1:147" ht="30" customHeight="1" x14ac:dyDescent="0.25">
      <c r="A21" s="29"/>
      <c r="B21" s="128">
        <v>10</v>
      </c>
      <c r="C21" s="128" t="s">
        <v>174</v>
      </c>
      <c r="D21" s="61" t="s">
        <v>175</v>
      </c>
      <c r="E21" s="15">
        <v>13916</v>
      </c>
      <c r="F21" s="169">
        <v>9.86</v>
      </c>
      <c r="G21" s="17"/>
      <c r="H21" s="49">
        <v>1</v>
      </c>
      <c r="I21" s="170">
        <v>1.0249999999999999</v>
      </c>
      <c r="J21" s="30">
        <v>1.4</v>
      </c>
      <c r="K21" s="30">
        <v>1.68</v>
      </c>
      <c r="L21" s="30">
        <v>2.23</v>
      </c>
      <c r="M21" s="30">
        <v>2.57</v>
      </c>
      <c r="N21" s="19"/>
      <c r="O21" s="20"/>
      <c r="P21" s="21"/>
      <c r="Q21" s="20"/>
      <c r="R21" s="21"/>
      <c r="S21" s="21"/>
      <c r="T21" s="31"/>
      <c r="U21" s="28">
        <f>SUM(T21*E21*F21*G21*J21*$U$9)</f>
        <v>0</v>
      </c>
      <c r="V21" s="19"/>
      <c r="W21" s="21"/>
      <c r="X21" s="19"/>
      <c r="Y21" s="20"/>
      <c r="Z21" s="21"/>
      <c r="AA21" s="20"/>
      <c r="AB21" s="20"/>
      <c r="AC21" s="20"/>
      <c r="AD21" s="21"/>
      <c r="AE21" s="20"/>
      <c r="AF21" s="21"/>
      <c r="AG21" s="20"/>
      <c r="AH21" s="21"/>
      <c r="AI21" s="20"/>
      <c r="AJ21" s="19"/>
      <c r="AK21" s="20"/>
      <c r="AL21" s="21"/>
      <c r="AM21" s="21"/>
      <c r="AN21" s="19"/>
      <c r="AO21" s="20"/>
      <c r="AP21" s="19"/>
      <c r="AQ21" s="20"/>
      <c r="AR21" s="21"/>
      <c r="AS21" s="20"/>
      <c r="AT21" s="19"/>
      <c r="AU21" s="20">
        <f t="shared" si="5"/>
        <v>0</v>
      </c>
      <c r="AV21" s="19"/>
      <c r="AW21" s="20"/>
      <c r="AX21" s="19"/>
      <c r="AY21" s="21">
        <f t="shared" si="6"/>
        <v>0</v>
      </c>
      <c r="AZ21" s="19"/>
      <c r="BA21" s="20"/>
      <c r="BB21" s="19"/>
      <c r="BC21" s="20"/>
      <c r="BD21" s="19"/>
      <c r="BE21" s="20"/>
      <c r="BF21" s="19"/>
      <c r="BG21" s="20"/>
      <c r="BH21" s="19"/>
      <c r="BI21" s="20"/>
      <c r="BJ21" s="19"/>
      <c r="BK21" s="20"/>
      <c r="BL21" s="19"/>
      <c r="BM21" s="20"/>
      <c r="BN21" s="19"/>
      <c r="BO21" s="20"/>
      <c r="BP21" s="19"/>
      <c r="BQ21" s="20"/>
      <c r="BR21" s="19"/>
      <c r="BS21" s="20"/>
      <c r="BT21" s="19"/>
      <c r="BU21" s="20"/>
      <c r="BV21" s="19"/>
      <c r="BW21" s="20"/>
      <c r="BX21" s="23"/>
      <c r="BY21" s="24"/>
      <c r="BZ21" s="19"/>
      <c r="CA21" s="20"/>
      <c r="CB21" s="21"/>
      <c r="CC21" s="20"/>
      <c r="CD21" s="19"/>
      <c r="CE21" s="20"/>
      <c r="CF21" s="19"/>
      <c r="CG21" s="20"/>
      <c r="CH21" s="19"/>
      <c r="CI21" s="20"/>
      <c r="CJ21" s="19"/>
      <c r="CK21" s="20"/>
      <c r="CL21" s="21"/>
      <c r="CM21" s="20"/>
      <c r="CN21" s="19"/>
      <c r="CO21" s="20"/>
      <c r="CP21" s="19"/>
      <c r="CQ21" s="20"/>
      <c r="CR21" s="21"/>
      <c r="CS21" s="20"/>
      <c r="CT21" s="21"/>
      <c r="CU21" s="20"/>
      <c r="CV21" s="21"/>
      <c r="CW21" s="20"/>
      <c r="CX21" s="19"/>
      <c r="CY21" s="20"/>
      <c r="CZ21" s="19"/>
      <c r="DA21" s="20"/>
      <c r="DB21" s="19"/>
      <c r="DC21" s="20"/>
      <c r="DD21" s="21"/>
      <c r="DE21" s="20"/>
      <c r="DF21" s="19"/>
      <c r="DG21" s="20"/>
      <c r="DH21" s="19"/>
      <c r="DI21" s="20"/>
      <c r="DJ21" s="19"/>
      <c r="DK21" s="20"/>
      <c r="DL21" s="19"/>
      <c r="DM21" s="20"/>
      <c r="DN21" s="19"/>
      <c r="DO21" s="20"/>
      <c r="DP21" s="19"/>
      <c r="DQ21" s="20"/>
      <c r="DR21" s="19"/>
      <c r="DS21" s="20"/>
      <c r="DT21" s="19"/>
      <c r="DU21" s="20"/>
      <c r="DV21" s="19"/>
      <c r="DW21" s="20"/>
      <c r="DX21" s="19"/>
      <c r="DY21" s="20"/>
      <c r="DZ21" s="19"/>
      <c r="EA21" s="20"/>
      <c r="EB21" s="19"/>
      <c r="EC21" s="20"/>
      <c r="ED21" s="19"/>
      <c r="EE21" s="20"/>
      <c r="EF21" s="19"/>
      <c r="EG21" s="20"/>
      <c r="EH21" s="19"/>
      <c r="EI21" s="20"/>
      <c r="EJ21" s="19"/>
      <c r="EK21" s="20">
        <f t="shared" si="9"/>
        <v>0</v>
      </c>
      <c r="EL21" s="19"/>
      <c r="EM21" s="20"/>
      <c r="EN21" s="31">
        <v>10</v>
      </c>
      <c r="EO21" s="31">
        <f>(EN21*E21*F21*H21*J21)/12*4+(EN21*E21*F21*I21*J21)/12*8</f>
        <v>1952980.7173333331</v>
      </c>
      <c r="EP21" s="26">
        <f t="shared" si="10"/>
        <v>10</v>
      </c>
      <c r="EQ21" s="26">
        <f t="shared" si="10"/>
        <v>1952980.7173333331</v>
      </c>
    </row>
    <row r="22" spans="1:147" ht="15" customHeight="1" x14ac:dyDescent="0.25">
      <c r="A22" s="188">
        <v>3</v>
      </c>
      <c r="B22" s="188"/>
      <c r="C22" s="182" t="s">
        <v>176</v>
      </c>
      <c r="D22" s="183" t="s">
        <v>177</v>
      </c>
      <c r="E22" s="189">
        <v>13916</v>
      </c>
      <c r="F22" s="190"/>
      <c r="G22" s="191"/>
      <c r="H22" s="185"/>
      <c r="I22" s="185"/>
      <c r="J22" s="220">
        <v>1.4</v>
      </c>
      <c r="K22" s="196">
        <v>1.68</v>
      </c>
      <c r="L22" s="196">
        <v>2.23</v>
      </c>
      <c r="M22" s="220">
        <v>2.57</v>
      </c>
      <c r="N22" s="55">
        <f>N23</f>
        <v>1</v>
      </c>
      <c r="O22" s="55">
        <f t="shared" ref="O22:BZ22" si="11">O23</f>
        <v>19092.752</v>
      </c>
      <c r="P22" s="55">
        <f t="shared" si="11"/>
        <v>0</v>
      </c>
      <c r="Q22" s="55">
        <f t="shared" si="11"/>
        <v>0</v>
      </c>
      <c r="R22" s="55">
        <f t="shared" si="11"/>
        <v>0</v>
      </c>
      <c r="S22" s="55">
        <f t="shared" si="11"/>
        <v>0</v>
      </c>
      <c r="T22" s="187">
        <f t="shared" si="11"/>
        <v>0</v>
      </c>
      <c r="U22" s="187">
        <f t="shared" si="11"/>
        <v>0</v>
      </c>
      <c r="V22" s="55">
        <f t="shared" si="11"/>
        <v>0</v>
      </c>
      <c r="W22" s="55">
        <f t="shared" si="11"/>
        <v>0</v>
      </c>
      <c r="X22" s="55">
        <f t="shared" si="11"/>
        <v>0</v>
      </c>
      <c r="Y22" s="55">
        <f t="shared" si="11"/>
        <v>0</v>
      </c>
      <c r="Z22" s="55">
        <f t="shared" si="11"/>
        <v>1</v>
      </c>
      <c r="AA22" s="55">
        <f t="shared" si="11"/>
        <v>19092.752</v>
      </c>
      <c r="AB22" s="55">
        <f t="shared" si="11"/>
        <v>0</v>
      </c>
      <c r="AC22" s="55">
        <f t="shared" si="11"/>
        <v>0</v>
      </c>
      <c r="AD22" s="55">
        <f t="shared" si="11"/>
        <v>0</v>
      </c>
      <c r="AE22" s="55">
        <f t="shared" si="11"/>
        <v>0</v>
      </c>
      <c r="AF22" s="55">
        <f t="shared" si="11"/>
        <v>0</v>
      </c>
      <c r="AG22" s="55">
        <f t="shared" si="11"/>
        <v>0</v>
      </c>
      <c r="AH22" s="55">
        <f t="shared" si="11"/>
        <v>0</v>
      </c>
      <c r="AI22" s="55">
        <f t="shared" si="11"/>
        <v>0</v>
      </c>
      <c r="AJ22" s="55">
        <f t="shared" si="11"/>
        <v>0</v>
      </c>
      <c r="AK22" s="55">
        <f t="shared" si="11"/>
        <v>0</v>
      </c>
      <c r="AL22" s="55">
        <f t="shared" si="11"/>
        <v>0</v>
      </c>
      <c r="AM22" s="55">
        <f t="shared" si="11"/>
        <v>0</v>
      </c>
      <c r="AN22" s="55">
        <f t="shared" si="11"/>
        <v>0</v>
      </c>
      <c r="AO22" s="55">
        <f t="shared" si="11"/>
        <v>0</v>
      </c>
      <c r="AP22" s="187">
        <f t="shared" si="11"/>
        <v>0</v>
      </c>
      <c r="AQ22" s="187">
        <f t="shared" si="11"/>
        <v>0</v>
      </c>
      <c r="AR22" s="55">
        <f t="shared" si="11"/>
        <v>0</v>
      </c>
      <c r="AS22" s="55">
        <f t="shared" si="11"/>
        <v>0</v>
      </c>
      <c r="AT22" s="55">
        <f t="shared" si="11"/>
        <v>0</v>
      </c>
      <c r="AU22" s="55">
        <f t="shared" si="11"/>
        <v>0</v>
      </c>
      <c r="AV22" s="55">
        <f t="shared" si="11"/>
        <v>0</v>
      </c>
      <c r="AW22" s="55">
        <f t="shared" si="11"/>
        <v>0</v>
      </c>
      <c r="AX22" s="187">
        <f t="shared" si="11"/>
        <v>0</v>
      </c>
      <c r="AY22" s="187">
        <f t="shared" si="11"/>
        <v>0</v>
      </c>
      <c r="AZ22" s="55">
        <f t="shared" si="11"/>
        <v>5</v>
      </c>
      <c r="BA22" s="55">
        <f t="shared" si="11"/>
        <v>95463.75999999998</v>
      </c>
      <c r="BB22" s="55">
        <f t="shared" si="11"/>
        <v>0</v>
      </c>
      <c r="BC22" s="55">
        <f t="shared" si="11"/>
        <v>0</v>
      </c>
      <c r="BD22" s="55">
        <f t="shared" si="11"/>
        <v>0</v>
      </c>
      <c r="BE22" s="55">
        <f t="shared" si="11"/>
        <v>0</v>
      </c>
      <c r="BF22" s="55">
        <f t="shared" si="11"/>
        <v>0</v>
      </c>
      <c r="BG22" s="55">
        <f t="shared" si="11"/>
        <v>0</v>
      </c>
      <c r="BH22" s="55">
        <f t="shared" si="11"/>
        <v>0</v>
      </c>
      <c r="BI22" s="55">
        <f t="shared" si="11"/>
        <v>0</v>
      </c>
      <c r="BJ22" s="55">
        <f t="shared" si="11"/>
        <v>0</v>
      </c>
      <c r="BK22" s="55">
        <f t="shared" si="11"/>
        <v>0</v>
      </c>
      <c r="BL22" s="55">
        <f t="shared" si="11"/>
        <v>0</v>
      </c>
      <c r="BM22" s="55">
        <f t="shared" si="11"/>
        <v>0</v>
      </c>
      <c r="BN22" s="55">
        <f t="shared" si="11"/>
        <v>0</v>
      </c>
      <c r="BO22" s="55">
        <f t="shared" si="11"/>
        <v>0</v>
      </c>
      <c r="BP22" s="55">
        <f t="shared" si="11"/>
        <v>5</v>
      </c>
      <c r="BQ22" s="55">
        <f t="shared" si="11"/>
        <v>95463.75999999998</v>
      </c>
      <c r="BR22" s="55">
        <f t="shared" si="11"/>
        <v>0</v>
      </c>
      <c r="BS22" s="55">
        <f t="shared" si="11"/>
        <v>0</v>
      </c>
      <c r="BT22" s="55">
        <f t="shared" si="11"/>
        <v>0</v>
      </c>
      <c r="BU22" s="55">
        <f t="shared" si="11"/>
        <v>0</v>
      </c>
      <c r="BV22" s="55">
        <f t="shared" si="11"/>
        <v>0</v>
      </c>
      <c r="BW22" s="55">
        <f t="shared" si="11"/>
        <v>0</v>
      </c>
      <c r="BX22" s="55">
        <f t="shared" si="11"/>
        <v>0</v>
      </c>
      <c r="BY22" s="55">
        <f t="shared" si="11"/>
        <v>0</v>
      </c>
      <c r="BZ22" s="55">
        <f t="shared" si="11"/>
        <v>0</v>
      </c>
      <c r="CA22" s="55">
        <f t="shared" ref="CA22:EL22" si="12">CA23</f>
        <v>0</v>
      </c>
      <c r="CB22" s="55">
        <f t="shared" si="12"/>
        <v>0</v>
      </c>
      <c r="CC22" s="55">
        <f t="shared" si="12"/>
        <v>0</v>
      </c>
      <c r="CD22" s="187">
        <f t="shared" si="12"/>
        <v>0</v>
      </c>
      <c r="CE22" s="187">
        <f t="shared" si="12"/>
        <v>0</v>
      </c>
      <c r="CF22" s="55">
        <f t="shared" si="12"/>
        <v>0</v>
      </c>
      <c r="CG22" s="55">
        <f t="shared" si="12"/>
        <v>0</v>
      </c>
      <c r="CH22" s="55">
        <f t="shared" si="12"/>
        <v>0</v>
      </c>
      <c r="CI22" s="55">
        <f t="shared" si="12"/>
        <v>0</v>
      </c>
      <c r="CJ22" s="55">
        <f t="shared" si="12"/>
        <v>0</v>
      </c>
      <c r="CK22" s="55">
        <f t="shared" si="12"/>
        <v>0</v>
      </c>
      <c r="CL22" s="55">
        <f t="shared" si="12"/>
        <v>0</v>
      </c>
      <c r="CM22" s="55">
        <f t="shared" si="12"/>
        <v>0</v>
      </c>
      <c r="CN22" s="55">
        <f t="shared" si="12"/>
        <v>0</v>
      </c>
      <c r="CO22" s="55">
        <f t="shared" si="12"/>
        <v>0</v>
      </c>
      <c r="CP22" s="55">
        <f t="shared" si="12"/>
        <v>0</v>
      </c>
      <c r="CQ22" s="55">
        <f t="shared" si="12"/>
        <v>0</v>
      </c>
      <c r="CR22" s="55">
        <f t="shared" si="12"/>
        <v>0</v>
      </c>
      <c r="CS22" s="55">
        <f t="shared" si="12"/>
        <v>0</v>
      </c>
      <c r="CT22" s="55">
        <f t="shared" si="12"/>
        <v>0</v>
      </c>
      <c r="CU22" s="55">
        <f t="shared" si="12"/>
        <v>0</v>
      </c>
      <c r="CV22" s="55">
        <f t="shared" si="12"/>
        <v>0</v>
      </c>
      <c r="CW22" s="55">
        <f t="shared" si="12"/>
        <v>0</v>
      </c>
      <c r="CX22" s="55">
        <f t="shared" si="12"/>
        <v>0</v>
      </c>
      <c r="CY22" s="55">
        <f t="shared" si="12"/>
        <v>0</v>
      </c>
      <c r="CZ22" s="55">
        <f t="shared" si="12"/>
        <v>0</v>
      </c>
      <c r="DA22" s="55">
        <f t="shared" si="12"/>
        <v>0</v>
      </c>
      <c r="DB22" s="55">
        <f t="shared" si="12"/>
        <v>0</v>
      </c>
      <c r="DC22" s="55">
        <f t="shared" si="12"/>
        <v>0</v>
      </c>
      <c r="DD22" s="55">
        <f t="shared" si="12"/>
        <v>0</v>
      </c>
      <c r="DE22" s="55">
        <f t="shared" si="12"/>
        <v>0</v>
      </c>
      <c r="DF22" s="55">
        <f t="shared" si="12"/>
        <v>0</v>
      </c>
      <c r="DG22" s="55">
        <f t="shared" si="12"/>
        <v>0</v>
      </c>
      <c r="DH22" s="55">
        <f t="shared" si="12"/>
        <v>0</v>
      </c>
      <c r="DI22" s="55">
        <f t="shared" si="12"/>
        <v>0</v>
      </c>
      <c r="DJ22" s="55">
        <f t="shared" si="12"/>
        <v>0</v>
      </c>
      <c r="DK22" s="55">
        <f t="shared" si="12"/>
        <v>0</v>
      </c>
      <c r="DL22" s="55">
        <f t="shared" si="12"/>
        <v>0</v>
      </c>
      <c r="DM22" s="55">
        <f t="shared" si="12"/>
        <v>0</v>
      </c>
      <c r="DN22" s="55">
        <f t="shared" si="12"/>
        <v>0</v>
      </c>
      <c r="DO22" s="55">
        <f t="shared" si="12"/>
        <v>0</v>
      </c>
      <c r="DP22" s="55">
        <f t="shared" si="12"/>
        <v>0</v>
      </c>
      <c r="DQ22" s="55">
        <f t="shared" si="12"/>
        <v>0</v>
      </c>
      <c r="DR22" s="55">
        <f t="shared" si="12"/>
        <v>0</v>
      </c>
      <c r="DS22" s="55">
        <f t="shared" si="12"/>
        <v>0</v>
      </c>
      <c r="DT22" s="55">
        <f t="shared" si="12"/>
        <v>0</v>
      </c>
      <c r="DU22" s="55">
        <f t="shared" si="12"/>
        <v>0</v>
      </c>
      <c r="DV22" s="55">
        <f t="shared" si="12"/>
        <v>0</v>
      </c>
      <c r="DW22" s="55">
        <f t="shared" si="12"/>
        <v>0</v>
      </c>
      <c r="DX22" s="55">
        <f t="shared" si="12"/>
        <v>0</v>
      </c>
      <c r="DY22" s="55">
        <f t="shared" si="12"/>
        <v>0</v>
      </c>
      <c r="DZ22" s="55">
        <f t="shared" si="12"/>
        <v>0</v>
      </c>
      <c r="EA22" s="55">
        <f t="shared" si="12"/>
        <v>0</v>
      </c>
      <c r="EB22" s="55">
        <f t="shared" si="12"/>
        <v>0</v>
      </c>
      <c r="EC22" s="55">
        <f t="shared" si="12"/>
        <v>0</v>
      </c>
      <c r="ED22" s="55">
        <f t="shared" si="12"/>
        <v>0</v>
      </c>
      <c r="EE22" s="55">
        <f t="shared" si="12"/>
        <v>0</v>
      </c>
      <c r="EF22" s="55">
        <f t="shared" si="12"/>
        <v>0</v>
      </c>
      <c r="EG22" s="55">
        <f t="shared" si="12"/>
        <v>0</v>
      </c>
      <c r="EH22" s="187">
        <f t="shared" si="12"/>
        <v>0</v>
      </c>
      <c r="EI22" s="187">
        <f t="shared" si="12"/>
        <v>0</v>
      </c>
      <c r="EJ22" s="55">
        <f t="shared" si="12"/>
        <v>0</v>
      </c>
      <c r="EK22" s="55">
        <f t="shared" si="12"/>
        <v>0</v>
      </c>
      <c r="EL22" s="55">
        <f t="shared" si="12"/>
        <v>0</v>
      </c>
      <c r="EM22" s="55">
        <f t="shared" ref="EM22:EQ22" si="13">EM23</f>
        <v>0</v>
      </c>
      <c r="EN22" s="55"/>
      <c r="EO22" s="55"/>
      <c r="EP22" s="55">
        <f t="shared" si="13"/>
        <v>12</v>
      </c>
      <c r="EQ22" s="55">
        <f t="shared" si="13"/>
        <v>229113.02399999995</v>
      </c>
    </row>
    <row r="23" spans="1:147" ht="30" customHeight="1" x14ac:dyDescent="0.25">
      <c r="A23" s="13"/>
      <c r="B23" s="129">
        <v>11</v>
      </c>
      <c r="C23" s="176" t="s">
        <v>178</v>
      </c>
      <c r="D23" s="33" t="s">
        <v>179</v>
      </c>
      <c r="E23" s="15">
        <v>13916</v>
      </c>
      <c r="F23" s="34">
        <v>0.98</v>
      </c>
      <c r="G23" s="17"/>
      <c r="H23" s="130">
        <v>1</v>
      </c>
      <c r="I23" s="131"/>
      <c r="J23" s="35">
        <v>1.4</v>
      </c>
      <c r="K23" s="35">
        <v>1.68</v>
      </c>
      <c r="L23" s="35">
        <v>2.23</v>
      </c>
      <c r="M23" s="36">
        <v>2.57</v>
      </c>
      <c r="N23" s="37">
        <v>1</v>
      </c>
      <c r="O23" s="38">
        <f>N23*E23*F23*H23*J23*$O$9</f>
        <v>19092.752</v>
      </c>
      <c r="P23" s="39"/>
      <c r="Q23" s="38">
        <f>P23*E23*F23*H23*J23*$Q$9</f>
        <v>0</v>
      </c>
      <c r="R23" s="39"/>
      <c r="S23" s="40">
        <f>R23*E23*F23*H23*J23*$S$9</f>
        <v>0</v>
      </c>
      <c r="T23" s="37"/>
      <c r="U23" s="38">
        <f>SUM(T23*E23*F23*H23*J23*$U$9)</f>
        <v>0</v>
      </c>
      <c r="V23" s="37"/>
      <c r="W23" s="40">
        <f>SUM(V23*E23*F23*H23*J23*$W$9)</f>
        <v>0</v>
      </c>
      <c r="X23" s="37"/>
      <c r="Y23" s="38">
        <f>SUM(X23*E23*F23*H23*J23*$Y$9)</f>
        <v>0</v>
      </c>
      <c r="Z23" s="39">
        <v>1</v>
      </c>
      <c r="AA23" s="38">
        <f>SUM(Z23*E23*F23*H23*J23*$AA$9)</f>
        <v>19092.752</v>
      </c>
      <c r="AB23" s="41"/>
      <c r="AC23" s="41"/>
      <c r="AD23" s="39"/>
      <c r="AE23" s="38">
        <f>SUM(AD23*E23*F23*H23*J23*$AE$9)</f>
        <v>0</v>
      </c>
      <c r="AF23" s="39"/>
      <c r="AG23" s="38">
        <f>SUM(AF23*E23*F23*H23*K23*$AG$9)</f>
        <v>0</v>
      </c>
      <c r="AH23" s="39"/>
      <c r="AI23" s="38">
        <f>SUM(AH23*E23*F23*H23*K23*$AI$9)</f>
        <v>0</v>
      </c>
      <c r="AJ23" s="37"/>
      <c r="AK23" s="38">
        <f>SUM(AJ23*E23*F23*H23*J23*$AK$9)</f>
        <v>0</v>
      </c>
      <c r="AL23" s="39"/>
      <c r="AM23" s="40">
        <f>SUM(AL23*E23*F23*H23*J23*$AM$9)</f>
        <v>0</v>
      </c>
      <c r="AN23" s="37"/>
      <c r="AO23" s="38">
        <f>SUM(AN23*E23*F23*H23*J23*$AO$9)</f>
        <v>0</v>
      </c>
      <c r="AP23" s="42"/>
      <c r="AQ23" s="38">
        <f>SUM(AP23*E23*F23*H23*J23*$AQ$9)</f>
        <v>0</v>
      </c>
      <c r="AR23" s="39"/>
      <c r="AS23" s="38">
        <f>SUM(E23*F23*H23*J23*AR23*$AS$9)</f>
        <v>0</v>
      </c>
      <c r="AT23" s="39"/>
      <c r="AU23" s="38">
        <f>SUM(AT23*E23*F23*H23*J23*$AU$9)</f>
        <v>0</v>
      </c>
      <c r="AV23" s="37"/>
      <c r="AW23" s="38">
        <f>SUM(AV23*E23*F23*H23*J23*$AW$9)</f>
        <v>0</v>
      </c>
      <c r="AX23" s="37"/>
      <c r="AY23" s="40">
        <f>SUM(AX23*E23*F23*H23*J23*$AY$9)</f>
        <v>0</v>
      </c>
      <c r="AZ23" s="37">
        <v>5</v>
      </c>
      <c r="BA23" s="38">
        <f>SUM(AZ23*E23*F23*H23*J23*$BA$9)</f>
        <v>95463.75999999998</v>
      </c>
      <c r="BB23" s="37"/>
      <c r="BC23" s="38">
        <f>SUM(BB23*E23*F23*H23*J23*$BC$9)</f>
        <v>0</v>
      </c>
      <c r="BD23" s="37"/>
      <c r="BE23" s="38">
        <f>SUM(BD23*E23*F23*H23*J23*$BE$9)</f>
        <v>0</v>
      </c>
      <c r="BF23" s="37"/>
      <c r="BG23" s="38">
        <f>SUM(BF23*E23*F23*H23*J23*$BG$9)</f>
        <v>0</v>
      </c>
      <c r="BH23" s="37"/>
      <c r="BI23" s="38">
        <f>BH23*E23*F23*H23*J23*$BI$9</f>
        <v>0</v>
      </c>
      <c r="BJ23" s="37"/>
      <c r="BK23" s="38">
        <f>BJ23*E23*F23*H23*J23*$BK$9</f>
        <v>0</v>
      </c>
      <c r="BL23" s="37"/>
      <c r="BM23" s="38">
        <f>BL23*E23*F23*H23*J23*$BM$9</f>
        <v>0</v>
      </c>
      <c r="BN23" s="37"/>
      <c r="BO23" s="38">
        <f>SUM(BN23*E23*F23*H23*J23*$BO$9)</f>
        <v>0</v>
      </c>
      <c r="BP23" s="37">
        <v>5</v>
      </c>
      <c r="BQ23" s="38">
        <f>SUM(BP23*E23*F23*H23*J23*$BQ$9)</f>
        <v>95463.75999999998</v>
      </c>
      <c r="BR23" s="37"/>
      <c r="BS23" s="38">
        <f>SUM(BR23*E23*F23*H23*J23*$BS$9)</f>
        <v>0</v>
      </c>
      <c r="BT23" s="37"/>
      <c r="BU23" s="38">
        <f>SUM(BT23*E23*F23*H23*J23*$BU$9)</f>
        <v>0</v>
      </c>
      <c r="BV23" s="37"/>
      <c r="BW23" s="38">
        <f>SUM(BV23*E23*F23*H23*J23*$BW$9)</f>
        <v>0</v>
      </c>
      <c r="BX23" s="43"/>
      <c r="BY23" s="44">
        <f>BX23*E23*F23*H23*J23*$BY$9</f>
        <v>0</v>
      </c>
      <c r="BZ23" s="37"/>
      <c r="CA23" s="38">
        <f>SUM(BZ23*E23*F23*H23*J23*$CA$9)</f>
        <v>0</v>
      </c>
      <c r="CB23" s="39"/>
      <c r="CC23" s="38">
        <f>SUM(CB23*E23*F23*H23*J23*$CC$9)</f>
        <v>0</v>
      </c>
      <c r="CD23" s="37"/>
      <c r="CE23" s="38">
        <f>SUM(CD23*E23*F23*H23*J23*$CE$9)</f>
        <v>0</v>
      </c>
      <c r="CF23" s="37"/>
      <c r="CG23" s="38">
        <f>SUM(CF23*E23*F23*H23*J23*$CG$9)</f>
        <v>0</v>
      </c>
      <c r="CH23" s="37"/>
      <c r="CI23" s="38">
        <f>CH23*E23*F23*H23*J23*$CI$9</f>
        <v>0</v>
      </c>
      <c r="CJ23" s="42"/>
      <c r="CK23" s="38">
        <f>SUM(CJ23*E23*F23*H23*J23*$CK$9)</f>
        <v>0</v>
      </c>
      <c r="CL23" s="39"/>
      <c r="CM23" s="38">
        <f>SUM(CL23*E23*F23*H23*K23*$CM$9)</f>
        <v>0</v>
      </c>
      <c r="CN23" s="37"/>
      <c r="CO23" s="38">
        <f>SUM(CN23*E23*F23*H23*K23*$CO$9)</f>
        <v>0</v>
      </c>
      <c r="CP23" s="37"/>
      <c r="CQ23" s="38">
        <f>SUM(CP23*E23*F23*H23*K23*$CQ$9)</f>
        <v>0</v>
      </c>
      <c r="CR23" s="39"/>
      <c r="CS23" s="38">
        <f>SUM(CR23*E23*F23*H23*K23*$CS$9)</f>
        <v>0</v>
      </c>
      <c r="CT23" s="39"/>
      <c r="CU23" s="38">
        <f>SUM(CT23*E23*F23*H23*K23*$CU$9)</f>
        <v>0</v>
      </c>
      <c r="CV23" s="39"/>
      <c r="CW23" s="38">
        <f>SUM(CV23*E23*F23*H23*K23*$CW$9)</f>
        <v>0</v>
      </c>
      <c r="CX23" s="37"/>
      <c r="CY23" s="38">
        <f>SUM(CX23*E23*F23*H23*K23*$CY$9)</f>
        <v>0</v>
      </c>
      <c r="CZ23" s="37"/>
      <c r="DA23" s="38">
        <f>SUM(CZ23*E23*F23*H23*K23*$DA$9)</f>
        <v>0</v>
      </c>
      <c r="DB23" s="37"/>
      <c r="DC23" s="38">
        <f>SUM(DB23*E23*F23*H23*K23*$DC$9)</f>
        <v>0</v>
      </c>
      <c r="DD23" s="39"/>
      <c r="DE23" s="38">
        <f>SUM(DD23*E23*F23*H23*K23*$DE$9)</f>
        <v>0</v>
      </c>
      <c r="DF23" s="37"/>
      <c r="DG23" s="38">
        <f>SUM(DF23*E23*F23*H23*K23*$DG$9)</f>
        <v>0</v>
      </c>
      <c r="DH23" s="37"/>
      <c r="DI23" s="38">
        <f>SUM(DH23*E23*F23*H23*K23*$DI$9)</f>
        <v>0</v>
      </c>
      <c r="DJ23" s="37"/>
      <c r="DK23" s="38">
        <f>SUM(DJ23*E23*F23*H23*K23*$DK$9)</f>
        <v>0</v>
      </c>
      <c r="DL23" s="37"/>
      <c r="DM23" s="38">
        <f>SUM(DL23*E23*F23*H23*K23*$DM$9)</f>
        <v>0</v>
      </c>
      <c r="DN23" s="42"/>
      <c r="DO23" s="38">
        <f>SUM(DN23*E23*F23*H23*K23*$DO$9)</f>
        <v>0</v>
      </c>
      <c r="DP23" s="37"/>
      <c r="DQ23" s="38">
        <f>DP23*E23*F23*H23*K23*$DQ$9</f>
        <v>0</v>
      </c>
      <c r="DR23" s="37"/>
      <c r="DS23" s="38">
        <f>SUM(DR23*E23*F23*H23*K23*$DS$9)</f>
        <v>0</v>
      </c>
      <c r="DT23" s="37"/>
      <c r="DU23" s="38">
        <f>SUM(DT23*E23*F23*H23*K23*$DU$9)</f>
        <v>0</v>
      </c>
      <c r="DV23" s="37"/>
      <c r="DW23" s="38">
        <f>SUM(DV23*E23*F23*H23*L23*$DW$9)</f>
        <v>0</v>
      </c>
      <c r="DX23" s="37"/>
      <c r="DY23" s="38">
        <f>SUM(DX23*E23*F23*H23*M23*$DY$9)</f>
        <v>0</v>
      </c>
      <c r="DZ23" s="42"/>
      <c r="EA23" s="38">
        <f>SUM(DZ23*E23*F23*H23*J23*$EA$9)</f>
        <v>0</v>
      </c>
      <c r="EB23" s="42"/>
      <c r="EC23" s="20">
        <f>SUM(EB23*E23*F23*H23*J23*$EC$9)</f>
        <v>0</v>
      </c>
      <c r="ED23" s="37"/>
      <c r="EE23" s="38">
        <f>SUM(ED23*E23*F23*H23*J23*$EE$9)</f>
        <v>0</v>
      </c>
      <c r="EF23" s="42"/>
      <c r="EG23" s="38">
        <f>SUM(EF23*E23*F23*H23*J23*$EG$9)</f>
        <v>0</v>
      </c>
      <c r="EH23" s="42"/>
      <c r="EI23" s="38">
        <f>EH23*E23*F23*H23*J23*$EI$9</f>
        <v>0</v>
      </c>
      <c r="EJ23" s="42"/>
      <c r="EK23" s="38">
        <f>EJ23*E23*F23*H23*J23*$EK$9</f>
        <v>0</v>
      </c>
      <c r="EL23" s="42"/>
      <c r="EM23" s="38"/>
      <c r="EN23" s="45"/>
      <c r="EO23" s="45"/>
      <c r="EP23" s="46">
        <f>SUM(N23,X23,P23,R23,Z23,T23,V23,AD23,AF23,AH23,AJ23,AL23,AR23,AT23,AV23,AP23,CL23,CR23,CV23,BZ23,CB23,DB23,DD23,DF23,DH23,DJ23,DL23,DN23,AX23,AN23,AZ23,BB23,BD23,BF23,BH23,BJ23,BL23,BN23,BP23,BR23,BT23,ED23,EF23,DZ23,EB23,BV23,BX23,CT23,CN23,CP23,CX23,CZ23,CD23,CF23,CH23,CJ23,DP23,DR23,DT23,DV23,DX23,EH23,EJ23,EL23)</f>
        <v>12</v>
      </c>
      <c r="EQ23" s="46">
        <f>SUM(O23,Y23,Q23,S23,AA23,U23,W23,AE23,AG23,AI23,AK23,AM23,AS23,AU23,AW23,AQ23,CM23,CS23,CW23,CA23,CC23,DC23,DE23,DG23,DI23,DK23,DM23,DO23,AY23,AO23,BA23,BC23,BE23,BG23,BI23,BK23,BM23,BO23,BQ23,BS23,BU23,EE23,EG23,EA23,EC23,BW23,BY23,CU23,CO23,CQ23,CY23,DA23,CE23,CG23,CI23,CK23,DQ23,DS23,DU23,DW23,DY23,EI23,EK23,EM23)</f>
        <v>229113.02399999995</v>
      </c>
    </row>
    <row r="24" spans="1:147" s="132" customFormat="1" ht="15" x14ac:dyDescent="0.25">
      <c r="A24" s="188">
        <v>4</v>
      </c>
      <c r="B24" s="188"/>
      <c r="C24" s="182" t="s">
        <v>180</v>
      </c>
      <c r="D24" s="192" t="s">
        <v>181</v>
      </c>
      <c r="E24" s="189">
        <v>13916</v>
      </c>
      <c r="F24" s="190"/>
      <c r="G24" s="191"/>
      <c r="H24" s="185"/>
      <c r="I24" s="193"/>
      <c r="J24" s="220">
        <v>1.4</v>
      </c>
      <c r="K24" s="196">
        <v>1.68</v>
      </c>
      <c r="L24" s="196">
        <v>2.23</v>
      </c>
      <c r="M24" s="195">
        <v>2.57</v>
      </c>
      <c r="N24" s="55">
        <f>N25</f>
        <v>12</v>
      </c>
      <c r="O24" s="55">
        <f t="shared" ref="O24:BZ24" si="14">O25</f>
        <v>208072.03200000001</v>
      </c>
      <c r="P24" s="55">
        <f t="shared" si="14"/>
        <v>0</v>
      </c>
      <c r="Q24" s="55">
        <f t="shared" si="14"/>
        <v>0</v>
      </c>
      <c r="R24" s="55">
        <f t="shared" si="14"/>
        <v>0</v>
      </c>
      <c r="S24" s="55">
        <f t="shared" si="14"/>
        <v>0</v>
      </c>
      <c r="T24" s="187">
        <f t="shared" si="14"/>
        <v>0</v>
      </c>
      <c r="U24" s="187">
        <f t="shared" si="14"/>
        <v>0</v>
      </c>
      <c r="V24" s="55">
        <f t="shared" si="14"/>
        <v>0</v>
      </c>
      <c r="W24" s="55">
        <f t="shared" si="14"/>
        <v>0</v>
      </c>
      <c r="X24" s="55">
        <f t="shared" si="14"/>
        <v>0</v>
      </c>
      <c r="Y24" s="55">
        <f t="shared" si="14"/>
        <v>0</v>
      </c>
      <c r="Z24" s="55">
        <f t="shared" si="14"/>
        <v>15</v>
      </c>
      <c r="AA24" s="55">
        <f t="shared" si="14"/>
        <v>260090.03999999998</v>
      </c>
      <c r="AB24" s="55">
        <f t="shared" si="14"/>
        <v>0</v>
      </c>
      <c r="AC24" s="55">
        <f t="shared" si="14"/>
        <v>0</v>
      </c>
      <c r="AD24" s="55">
        <f t="shared" si="14"/>
        <v>14</v>
      </c>
      <c r="AE24" s="55">
        <f t="shared" si="14"/>
        <v>242750.704</v>
      </c>
      <c r="AF24" s="55">
        <f t="shared" si="14"/>
        <v>0</v>
      </c>
      <c r="AG24" s="55">
        <f t="shared" si="14"/>
        <v>0</v>
      </c>
      <c r="AH24" s="55">
        <f t="shared" si="14"/>
        <v>8</v>
      </c>
      <c r="AI24" s="55">
        <f t="shared" si="14"/>
        <v>166457.6256</v>
      </c>
      <c r="AJ24" s="55">
        <f t="shared" si="14"/>
        <v>32</v>
      </c>
      <c r="AK24" s="55">
        <f t="shared" si="14"/>
        <v>554858.75199999998</v>
      </c>
      <c r="AL24" s="55">
        <f t="shared" si="14"/>
        <v>0</v>
      </c>
      <c r="AM24" s="55">
        <f t="shared" si="14"/>
        <v>0</v>
      </c>
      <c r="AN24" s="55">
        <f t="shared" si="14"/>
        <v>0</v>
      </c>
      <c r="AO24" s="55">
        <f t="shared" si="14"/>
        <v>0</v>
      </c>
      <c r="AP24" s="187">
        <f t="shared" si="14"/>
        <v>0</v>
      </c>
      <c r="AQ24" s="187">
        <f t="shared" si="14"/>
        <v>0</v>
      </c>
      <c r="AR24" s="55">
        <f t="shared" si="14"/>
        <v>0</v>
      </c>
      <c r="AS24" s="55">
        <f t="shared" si="14"/>
        <v>0</v>
      </c>
      <c r="AT24" s="55">
        <f t="shared" si="14"/>
        <v>0</v>
      </c>
      <c r="AU24" s="55">
        <f t="shared" si="14"/>
        <v>0</v>
      </c>
      <c r="AV24" s="55">
        <f t="shared" si="14"/>
        <v>0</v>
      </c>
      <c r="AW24" s="55">
        <f t="shared" si="14"/>
        <v>0</v>
      </c>
      <c r="AX24" s="187">
        <f t="shared" si="14"/>
        <v>12</v>
      </c>
      <c r="AY24" s="187">
        <f t="shared" si="14"/>
        <v>208072.03200000001</v>
      </c>
      <c r="AZ24" s="55">
        <f t="shared" si="14"/>
        <v>110</v>
      </c>
      <c r="BA24" s="55">
        <f t="shared" si="14"/>
        <v>1907326.9599999997</v>
      </c>
      <c r="BB24" s="55">
        <f t="shared" si="14"/>
        <v>12</v>
      </c>
      <c r="BC24" s="55">
        <f t="shared" si="14"/>
        <v>208072.03200000001</v>
      </c>
      <c r="BD24" s="55">
        <f t="shared" si="14"/>
        <v>124</v>
      </c>
      <c r="BE24" s="55">
        <f t="shared" si="14"/>
        <v>2150077.6639999999</v>
      </c>
      <c r="BF24" s="55">
        <f t="shared" si="14"/>
        <v>7</v>
      </c>
      <c r="BG24" s="55">
        <f t="shared" si="14"/>
        <v>121375.352</v>
      </c>
      <c r="BH24" s="55">
        <f t="shared" si="14"/>
        <v>78</v>
      </c>
      <c r="BI24" s="55">
        <f t="shared" si="14"/>
        <v>1352468.2079999999</v>
      </c>
      <c r="BJ24" s="55">
        <f t="shared" si="14"/>
        <v>41</v>
      </c>
      <c r="BK24" s="55">
        <f t="shared" si="14"/>
        <v>710912.77599999995</v>
      </c>
      <c r="BL24" s="55">
        <f t="shared" si="14"/>
        <v>5</v>
      </c>
      <c r="BM24" s="55">
        <f t="shared" si="14"/>
        <v>86696.680000000008</v>
      </c>
      <c r="BN24" s="55">
        <f t="shared" si="14"/>
        <v>0</v>
      </c>
      <c r="BO24" s="55">
        <f t="shared" si="14"/>
        <v>0</v>
      </c>
      <c r="BP24" s="55">
        <f t="shared" si="14"/>
        <v>0</v>
      </c>
      <c r="BQ24" s="55">
        <f t="shared" si="14"/>
        <v>0</v>
      </c>
      <c r="BR24" s="55">
        <f t="shared" si="14"/>
        <v>0</v>
      </c>
      <c r="BS24" s="55">
        <f t="shared" si="14"/>
        <v>0</v>
      </c>
      <c r="BT24" s="55">
        <f t="shared" si="14"/>
        <v>0</v>
      </c>
      <c r="BU24" s="55">
        <f t="shared" si="14"/>
        <v>0</v>
      </c>
      <c r="BV24" s="55">
        <f t="shared" si="14"/>
        <v>6</v>
      </c>
      <c r="BW24" s="55">
        <f t="shared" si="14"/>
        <v>104036.016</v>
      </c>
      <c r="BX24" s="55">
        <f t="shared" si="14"/>
        <v>10</v>
      </c>
      <c r="BY24" s="55">
        <f t="shared" si="14"/>
        <v>173393.36000000002</v>
      </c>
      <c r="BZ24" s="55">
        <f t="shared" si="14"/>
        <v>27</v>
      </c>
      <c r="CA24" s="55">
        <f t="shared" ref="CA24:EL24" si="15">CA25</f>
        <v>468162.07199999993</v>
      </c>
      <c r="CB24" s="55">
        <f t="shared" si="15"/>
        <v>15</v>
      </c>
      <c r="CC24" s="55">
        <f t="shared" si="15"/>
        <v>260090.03999999998</v>
      </c>
      <c r="CD24" s="187">
        <f t="shared" si="15"/>
        <v>18</v>
      </c>
      <c r="CE24" s="187">
        <f t="shared" si="15"/>
        <v>312108.04800000001</v>
      </c>
      <c r="CF24" s="55">
        <f t="shared" si="15"/>
        <v>16</v>
      </c>
      <c r="CG24" s="55">
        <f t="shared" si="15"/>
        <v>277429.37599999999</v>
      </c>
      <c r="CH24" s="55">
        <f t="shared" si="15"/>
        <v>40</v>
      </c>
      <c r="CI24" s="55">
        <f t="shared" si="15"/>
        <v>693573.44000000006</v>
      </c>
      <c r="CJ24" s="55">
        <f t="shared" si="15"/>
        <v>19</v>
      </c>
      <c r="CK24" s="55">
        <f t="shared" si="15"/>
        <v>329447.38399999996</v>
      </c>
      <c r="CL24" s="55">
        <f t="shared" si="15"/>
        <v>0</v>
      </c>
      <c r="CM24" s="55">
        <f t="shared" si="15"/>
        <v>0</v>
      </c>
      <c r="CN24" s="55">
        <f t="shared" si="15"/>
        <v>0</v>
      </c>
      <c r="CO24" s="55">
        <f t="shared" si="15"/>
        <v>0</v>
      </c>
      <c r="CP24" s="55">
        <f t="shared" si="15"/>
        <v>0</v>
      </c>
      <c r="CQ24" s="55">
        <f t="shared" si="15"/>
        <v>0</v>
      </c>
      <c r="CR24" s="55">
        <f t="shared" si="15"/>
        <v>35</v>
      </c>
      <c r="CS24" s="55">
        <f t="shared" si="15"/>
        <v>728252.11199999996</v>
      </c>
      <c r="CT24" s="55">
        <f t="shared" si="15"/>
        <v>0</v>
      </c>
      <c r="CU24" s="55">
        <f t="shared" si="15"/>
        <v>0</v>
      </c>
      <c r="CV24" s="55">
        <f t="shared" si="15"/>
        <v>0</v>
      </c>
      <c r="CW24" s="55">
        <f t="shared" si="15"/>
        <v>0</v>
      </c>
      <c r="CX24" s="55">
        <f t="shared" si="15"/>
        <v>0</v>
      </c>
      <c r="CY24" s="55">
        <f t="shared" si="15"/>
        <v>0</v>
      </c>
      <c r="CZ24" s="55">
        <f t="shared" si="15"/>
        <v>10</v>
      </c>
      <c r="DA24" s="55">
        <f t="shared" si="15"/>
        <v>208072.03200000001</v>
      </c>
      <c r="DB24" s="55">
        <f t="shared" si="15"/>
        <v>22</v>
      </c>
      <c r="DC24" s="55">
        <f t="shared" si="15"/>
        <v>457758.47040000005</v>
      </c>
      <c r="DD24" s="55">
        <f t="shared" si="15"/>
        <v>12</v>
      </c>
      <c r="DE24" s="55">
        <f t="shared" si="15"/>
        <v>249686.43839999998</v>
      </c>
      <c r="DF24" s="55">
        <f t="shared" si="15"/>
        <v>30</v>
      </c>
      <c r="DG24" s="55">
        <f t="shared" si="15"/>
        <v>624216.09600000002</v>
      </c>
      <c r="DH24" s="55">
        <f t="shared" si="15"/>
        <v>41</v>
      </c>
      <c r="DI24" s="55">
        <f t="shared" si="15"/>
        <v>853095.33120000002</v>
      </c>
      <c r="DJ24" s="55">
        <f t="shared" si="15"/>
        <v>10</v>
      </c>
      <c r="DK24" s="55">
        <f t="shared" si="15"/>
        <v>208072.03200000001</v>
      </c>
      <c r="DL24" s="55">
        <f t="shared" si="15"/>
        <v>16</v>
      </c>
      <c r="DM24" s="55">
        <f t="shared" si="15"/>
        <v>332915.2512</v>
      </c>
      <c r="DN24" s="55">
        <f t="shared" si="15"/>
        <v>4</v>
      </c>
      <c r="DO24" s="55">
        <f t="shared" si="15"/>
        <v>83228.8128</v>
      </c>
      <c r="DP24" s="55">
        <f t="shared" si="15"/>
        <v>10</v>
      </c>
      <c r="DQ24" s="55">
        <f t="shared" si="15"/>
        <v>208072.03200000001</v>
      </c>
      <c r="DR24" s="55">
        <f t="shared" si="15"/>
        <v>8</v>
      </c>
      <c r="DS24" s="55">
        <f t="shared" si="15"/>
        <v>166457.6256</v>
      </c>
      <c r="DT24" s="55">
        <f t="shared" si="15"/>
        <v>2</v>
      </c>
      <c r="DU24" s="55">
        <f t="shared" si="15"/>
        <v>41614.4064</v>
      </c>
      <c r="DV24" s="55">
        <f t="shared" si="15"/>
        <v>0</v>
      </c>
      <c r="DW24" s="55">
        <f t="shared" si="15"/>
        <v>0</v>
      </c>
      <c r="DX24" s="55">
        <f t="shared" si="15"/>
        <v>5</v>
      </c>
      <c r="DY24" s="55">
        <f t="shared" si="15"/>
        <v>159150.334</v>
      </c>
      <c r="DZ24" s="55">
        <f t="shared" si="15"/>
        <v>0</v>
      </c>
      <c r="EA24" s="55">
        <f t="shared" si="15"/>
        <v>0</v>
      </c>
      <c r="EB24" s="55">
        <f t="shared" si="15"/>
        <v>0</v>
      </c>
      <c r="EC24" s="55">
        <f t="shared" si="15"/>
        <v>0</v>
      </c>
      <c r="ED24" s="55">
        <f t="shared" si="15"/>
        <v>0</v>
      </c>
      <c r="EE24" s="55">
        <f t="shared" si="15"/>
        <v>0</v>
      </c>
      <c r="EF24" s="55">
        <f t="shared" si="15"/>
        <v>0</v>
      </c>
      <c r="EG24" s="55">
        <f t="shared" si="15"/>
        <v>0</v>
      </c>
      <c r="EH24" s="187">
        <f t="shared" si="15"/>
        <v>0</v>
      </c>
      <c r="EI24" s="187">
        <f t="shared" si="15"/>
        <v>0</v>
      </c>
      <c r="EJ24" s="55">
        <f t="shared" si="15"/>
        <v>0</v>
      </c>
      <c r="EK24" s="55">
        <f t="shared" si="15"/>
        <v>0</v>
      </c>
      <c r="EL24" s="55">
        <f t="shared" si="15"/>
        <v>0</v>
      </c>
      <c r="EM24" s="55">
        <f t="shared" ref="EM24:EQ24" si="16">EM25</f>
        <v>0</v>
      </c>
      <c r="EN24" s="55"/>
      <c r="EO24" s="55"/>
      <c r="EP24" s="55">
        <f t="shared" si="16"/>
        <v>826</v>
      </c>
      <c r="EQ24" s="55">
        <f t="shared" si="16"/>
        <v>15116061.567600001</v>
      </c>
    </row>
    <row r="25" spans="1:147" x14ac:dyDescent="0.25">
      <c r="A25" s="13"/>
      <c r="B25" s="13">
        <v>12</v>
      </c>
      <c r="C25" s="126" t="s">
        <v>182</v>
      </c>
      <c r="D25" s="47" t="s">
        <v>183</v>
      </c>
      <c r="E25" s="15">
        <v>13916</v>
      </c>
      <c r="F25" s="48">
        <v>0.89</v>
      </c>
      <c r="G25" s="17"/>
      <c r="H25" s="49">
        <v>1</v>
      </c>
      <c r="I25" s="50"/>
      <c r="J25" s="48">
        <v>1.4</v>
      </c>
      <c r="K25" s="48">
        <v>1.68</v>
      </c>
      <c r="L25" s="48">
        <v>2.23</v>
      </c>
      <c r="M25" s="51">
        <v>2.57</v>
      </c>
      <c r="N25" s="19">
        <v>12</v>
      </c>
      <c r="O25" s="20">
        <f>N25*E25*F25*H25*J25*$O$9</f>
        <v>208072.03200000001</v>
      </c>
      <c r="P25" s="52"/>
      <c r="Q25" s="20">
        <f>P25*E25*F25*H25*J25*$Q$9</f>
        <v>0</v>
      </c>
      <c r="R25" s="21"/>
      <c r="S25" s="21">
        <f>R25*E25*F25*H25*J25*$S$9</f>
        <v>0</v>
      </c>
      <c r="T25" s="19"/>
      <c r="U25" s="20">
        <f>SUM(T25*E25*F25*H25*J25*$U$9)</f>
        <v>0</v>
      </c>
      <c r="V25" s="19"/>
      <c r="W25" s="21">
        <f>SUM(V25*E25*F25*H25*J25*$W$9)</f>
        <v>0</v>
      </c>
      <c r="X25" s="19"/>
      <c r="Y25" s="20">
        <f>SUM(X25*E25*F25*H25*J25*$Y$9)</f>
        <v>0</v>
      </c>
      <c r="Z25" s="21">
        <v>15</v>
      </c>
      <c r="AA25" s="20">
        <f>SUM(Z25*E25*F25*H25*J25*$AA$9)</f>
        <v>260090.03999999998</v>
      </c>
      <c r="AB25" s="20"/>
      <c r="AC25" s="20"/>
      <c r="AD25" s="21">
        <v>14</v>
      </c>
      <c r="AE25" s="20">
        <f>SUM(AD25*E25*F25*H25*J25*$AE$9)</f>
        <v>242750.704</v>
      </c>
      <c r="AF25" s="21"/>
      <c r="AG25" s="20">
        <f>SUM(AF25*E25*F25*H25*K25*$AG$9)</f>
        <v>0</v>
      </c>
      <c r="AH25" s="21">
        <v>8</v>
      </c>
      <c r="AI25" s="20">
        <f>SUM(AH25*E25*F25*H25*K25*$AI$9)</f>
        <v>166457.6256</v>
      </c>
      <c r="AJ25" s="19">
        <v>32</v>
      </c>
      <c r="AK25" s="20">
        <f>SUM(AJ25*E25*F25*H25*J25*$AK$9)</f>
        <v>554858.75199999998</v>
      </c>
      <c r="AL25" s="21"/>
      <c r="AM25" s="21">
        <f>SUM(AL25*E25*F25*H25*J25*$AM$9)</f>
        <v>0</v>
      </c>
      <c r="AN25" s="19"/>
      <c r="AO25" s="20">
        <f>SUM(AN25*E25*F25*H25*J25*$AO$9)</f>
        <v>0</v>
      </c>
      <c r="AP25" s="19"/>
      <c r="AQ25" s="20">
        <f>SUM(AP25*E25*F25*H25*J25*$AQ$9)</f>
        <v>0</v>
      </c>
      <c r="AR25" s="21"/>
      <c r="AS25" s="20">
        <f>SUM(E25*F25*H25*J25*AR25*$AS$9)</f>
        <v>0</v>
      </c>
      <c r="AT25" s="21"/>
      <c r="AU25" s="20">
        <f>SUM(AT25*E25*F25*H25*J25*$AU$9)</f>
        <v>0</v>
      </c>
      <c r="AV25" s="19"/>
      <c r="AW25" s="20">
        <f>SUM(AV25*E25*F25*H25*J25*$AW$9)</f>
        <v>0</v>
      </c>
      <c r="AX25" s="19">
        <v>12</v>
      </c>
      <c r="AY25" s="21">
        <f>SUM(AX25*E25*F25*H25*J25*$AY$9)</f>
        <v>208072.03200000001</v>
      </c>
      <c r="AZ25" s="19">
        <v>110</v>
      </c>
      <c r="BA25" s="20">
        <f>SUM(AZ25*E25*F25*H25*J25*$BA$9)</f>
        <v>1907326.9599999997</v>
      </c>
      <c r="BB25" s="19">
        <v>12</v>
      </c>
      <c r="BC25" s="20">
        <f>SUM(BB25*E25*F25*H25*J25*$BC$9)</f>
        <v>208072.03200000001</v>
      </c>
      <c r="BD25" s="19">
        <v>124</v>
      </c>
      <c r="BE25" s="20">
        <f>SUM(BD25*E25*F25*H25*J25*$BE$9)</f>
        <v>2150077.6639999999</v>
      </c>
      <c r="BF25" s="19">
        <v>7</v>
      </c>
      <c r="BG25" s="20">
        <f>SUM(BF25*E25*F25*H25*J25*$BG$9)</f>
        <v>121375.352</v>
      </c>
      <c r="BH25" s="19">
        <v>78</v>
      </c>
      <c r="BI25" s="20">
        <f>BH25*E25*F25*H25*J25*$BI$9</f>
        <v>1352468.2079999999</v>
      </c>
      <c r="BJ25" s="19">
        <v>41</v>
      </c>
      <c r="BK25" s="20">
        <f>BJ25*E25*F25*H25*J25*$BK$9</f>
        <v>710912.77599999995</v>
      </c>
      <c r="BL25" s="19">
        <v>5</v>
      </c>
      <c r="BM25" s="20">
        <f>BL25*E25*F25*H25*J25*$BM$9</f>
        <v>86696.680000000008</v>
      </c>
      <c r="BN25" s="19"/>
      <c r="BO25" s="20">
        <f>SUM(BN25*E25*F25*H25*J25*$BO$9)</f>
        <v>0</v>
      </c>
      <c r="BP25" s="19"/>
      <c r="BQ25" s="20">
        <f>SUM(BP25*E25*F25*H25*J25*$BQ$9)</f>
        <v>0</v>
      </c>
      <c r="BR25" s="19"/>
      <c r="BS25" s="20">
        <f>SUM(BR25*E25*F25*H25*J25*$BS$9)</f>
        <v>0</v>
      </c>
      <c r="BT25" s="19"/>
      <c r="BU25" s="20">
        <f>SUM(BT25*E25*F25*H25*J25*$BU$9)</f>
        <v>0</v>
      </c>
      <c r="BV25" s="19">
        <v>6</v>
      </c>
      <c r="BW25" s="20">
        <f>SUM(BV25*E25*F25*H25*J25*$BW$9)</f>
        <v>104036.016</v>
      </c>
      <c r="BX25" s="23">
        <v>10</v>
      </c>
      <c r="BY25" s="24">
        <f>BX25*E25*F25*H25*J25*$BY$9</f>
        <v>173393.36000000002</v>
      </c>
      <c r="BZ25" s="19">
        <v>27</v>
      </c>
      <c r="CA25" s="20">
        <f>SUM(BZ25*E25*F25*H25*J25*$CA$9)</f>
        <v>468162.07199999993</v>
      </c>
      <c r="CB25" s="21">
        <v>15</v>
      </c>
      <c r="CC25" s="20">
        <f>SUM(CB25*E25*F25*H25*J25*$CC$9)</f>
        <v>260090.03999999998</v>
      </c>
      <c r="CD25" s="19">
        <v>18</v>
      </c>
      <c r="CE25" s="20">
        <f>SUM(CD25*E25*F25*H25*J25*$CE$9)</f>
        <v>312108.04800000001</v>
      </c>
      <c r="CF25" s="19">
        <v>16</v>
      </c>
      <c r="CG25" s="20">
        <f>SUM(CF25*E25*F25*H25*J25*$CG$9)</f>
        <v>277429.37599999999</v>
      </c>
      <c r="CH25" s="19">
        <v>40</v>
      </c>
      <c r="CI25" s="20">
        <f>CH25*E25*F25*H25*J25*$CI$9</f>
        <v>693573.44000000006</v>
      </c>
      <c r="CJ25" s="19">
        <v>19</v>
      </c>
      <c r="CK25" s="20">
        <f>SUM(CJ25*E25*F25*H25*J25*$CK$9)</f>
        <v>329447.38399999996</v>
      </c>
      <c r="CL25" s="21"/>
      <c r="CM25" s="20">
        <f>SUM(CL25*E25*F25*H25*K25*$CM$9)</f>
        <v>0</v>
      </c>
      <c r="CN25" s="19"/>
      <c r="CO25" s="20">
        <f>SUM(CN25*E25*F25*H25*K25*$CO$9)</f>
        <v>0</v>
      </c>
      <c r="CP25" s="19"/>
      <c r="CQ25" s="20">
        <f>SUM(CP25*E25*F25*H25*K25*$CQ$9)</f>
        <v>0</v>
      </c>
      <c r="CR25" s="21">
        <v>35</v>
      </c>
      <c r="CS25" s="20">
        <f>SUM(CR25*E25*F25*H25*K25*$CS$9)</f>
        <v>728252.11199999996</v>
      </c>
      <c r="CT25" s="21"/>
      <c r="CU25" s="20">
        <f>SUM(CT25*E25*F25*H25*K25*$CU$9)</f>
        <v>0</v>
      </c>
      <c r="CV25" s="21"/>
      <c r="CW25" s="20">
        <f>SUM(CV25*E25*F25*H25*K25*$CW$9)</f>
        <v>0</v>
      </c>
      <c r="CX25" s="19"/>
      <c r="CY25" s="20">
        <f>SUM(CX25*E25*F25*H25*K25*$CY$9)</f>
        <v>0</v>
      </c>
      <c r="CZ25" s="19">
        <v>10</v>
      </c>
      <c r="DA25" s="20">
        <f>SUM(CZ25*E25*F25*H25*K25*$DA$9)</f>
        <v>208072.03200000001</v>
      </c>
      <c r="DB25" s="19">
        <v>22</v>
      </c>
      <c r="DC25" s="20">
        <f>SUM(DB25*E25*F25*H25*K25*$DC$9)</f>
        <v>457758.47040000005</v>
      </c>
      <c r="DD25" s="21">
        <v>12</v>
      </c>
      <c r="DE25" s="20">
        <f>SUM(DD25*E25*F25*H25*K25*$DE$9)</f>
        <v>249686.43839999998</v>
      </c>
      <c r="DF25" s="19">
        <v>30</v>
      </c>
      <c r="DG25" s="20">
        <f>SUM(DF25*E25*F25*H25*K25*$DG$9)</f>
        <v>624216.09600000002</v>
      </c>
      <c r="DH25" s="19">
        <v>41</v>
      </c>
      <c r="DI25" s="20">
        <f>SUM(DH25*E25*F25*H25*K25*$DI$9)</f>
        <v>853095.33120000002</v>
      </c>
      <c r="DJ25" s="19">
        <v>10</v>
      </c>
      <c r="DK25" s="20">
        <f>SUM(DJ25*E25*F25*H25*K25*$DK$9)</f>
        <v>208072.03200000001</v>
      </c>
      <c r="DL25" s="19">
        <v>16</v>
      </c>
      <c r="DM25" s="20">
        <f>SUM(DL25*E25*F25*H25*K25*$DM$9)</f>
        <v>332915.2512</v>
      </c>
      <c r="DN25" s="19">
        <v>4</v>
      </c>
      <c r="DO25" s="20">
        <f>SUM(DN25*E25*F25*H25*K25*$DO$9)</f>
        <v>83228.8128</v>
      </c>
      <c r="DP25" s="19">
        <v>10</v>
      </c>
      <c r="DQ25" s="20">
        <f>DP25*E25*F25*H25*K25*$DQ$9</f>
        <v>208072.03200000001</v>
      </c>
      <c r="DR25" s="19">
        <v>8</v>
      </c>
      <c r="DS25" s="20">
        <f>SUM(DR25*E25*F25*H25*K25*$DS$9)</f>
        <v>166457.6256</v>
      </c>
      <c r="DT25" s="19">
        <v>2</v>
      </c>
      <c r="DU25" s="20">
        <f>SUM(DT25*E25*F25*H25*K25*$DU$9)</f>
        <v>41614.4064</v>
      </c>
      <c r="DV25" s="19"/>
      <c r="DW25" s="20">
        <f>SUM(DV25*E25*F25*H25*L25*$DW$9)</f>
        <v>0</v>
      </c>
      <c r="DX25" s="19">
        <v>5</v>
      </c>
      <c r="DY25" s="20">
        <f>SUM(DX25*E25*F25*H25*M25*$DY$9)</f>
        <v>159150.334</v>
      </c>
      <c r="DZ25" s="19"/>
      <c r="EA25" s="20">
        <f>SUM(DZ25*E25*F25*H25*J25*$EA$9)</f>
        <v>0</v>
      </c>
      <c r="EB25" s="19"/>
      <c r="EC25" s="20">
        <f>SUM(EB25*E25*F25*H25*J25*$EC$9)</f>
        <v>0</v>
      </c>
      <c r="ED25" s="19"/>
      <c r="EE25" s="20">
        <f>SUM(ED25*E25*F25*H25*J25*$EE$9)</f>
        <v>0</v>
      </c>
      <c r="EF25" s="19"/>
      <c r="EG25" s="20">
        <f>SUM(EF25*E25*F25*H25*J25*$EG$9)</f>
        <v>0</v>
      </c>
      <c r="EH25" s="19"/>
      <c r="EI25" s="20">
        <f>EH25*E25*F25*H25*J25*$EI$9</f>
        <v>0</v>
      </c>
      <c r="EJ25" s="19"/>
      <c r="EK25" s="20">
        <f>EJ25*E25*F25*H25*J25*$EK$9</f>
        <v>0</v>
      </c>
      <c r="EL25" s="19"/>
      <c r="EM25" s="20"/>
      <c r="EN25" s="25"/>
      <c r="EO25" s="25"/>
      <c r="EP25" s="26">
        <f>SUM(N25,X25,P25,R25,Z25,T25,V25,AD25,AF25,AH25,AJ25,AL25,AR25,AT25,AV25,AP25,CL25,CR25,CV25,BZ25,CB25,DB25,DD25,DF25,DH25,DJ25,DL25,DN25,AX25,AN25,AZ25,BB25,BD25,BF25,BH25,BJ25,BL25,BN25,BP25,BR25,BT25,ED25,EF25,DZ25,EB25,BV25,BX25,CT25,CN25,CP25,CX25,CZ25,CD25,CF25,CH25,CJ25,DP25,DR25,DT25,DV25,DX25,EH25,EJ25,EL25)</f>
        <v>826</v>
      </c>
      <c r="EQ25" s="26">
        <f>SUM(O25,Y25,Q25,S25,AA25,U25,W25,AE25,AG25,AI25,AK25,AM25,AS25,AU25,AW25,AQ25,CM25,CS25,CW25,CA25,CC25,DC25,DE25,DG25,DI25,DK25,DM25,DO25,AY25,AO25,BA25,BC25,BE25,BG25,BI25,BK25,BM25,BO25,BQ25,BS25,BU25,EE25,EG25,EA25,EC25,BW25,BY25,CU25,CO25,CQ25,CY25,DA25,CE25,CG25,CI25,CK25,DQ25,DS25,DU25,DW25,DY25,EI25,EK25,EM25)</f>
        <v>15116061.567600001</v>
      </c>
    </row>
    <row r="26" spans="1:147" s="132" customFormat="1" ht="15" customHeight="1" x14ac:dyDescent="0.25">
      <c r="A26" s="182">
        <v>5</v>
      </c>
      <c r="B26" s="182"/>
      <c r="C26" s="182" t="s">
        <v>184</v>
      </c>
      <c r="D26" s="192" t="s">
        <v>185</v>
      </c>
      <c r="E26" s="189">
        <v>13916</v>
      </c>
      <c r="F26" s="190"/>
      <c r="G26" s="191"/>
      <c r="H26" s="185"/>
      <c r="I26" s="193"/>
      <c r="J26" s="196">
        <v>1.4</v>
      </c>
      <c r="K26" s="196">
        <v>1.68</v>
      </c>
      <c r="L26" s="196">
        <v>2.23</v>
      </c>
      <c r="M26" s="195">
        <v>2.57</v>
      </c>
      <c r="N26" s="55">
        <f>SUM(N27:N29)</f>
        <v>21</v>
      </c>
      <c r="O26" s="55">
        <f t="shared" ref="O26:BZ26" si="17">SUM(O27:O29)</f>
        <v>693768.26399999997</v>
      </c>
      <c r="P26" s="55">
        <f t="shared" si="17"/>
        <v>0</v>
      </c>
      <c r="Q26" s="55">
        <f t="shared" si="17"/>
        <v>0</v>
      </c>
      <c r="R26" s="55">
        <f t="shared" si="17"/>
        <v>0</v>
      </c>
      <c r="S26" s="55">
        <f t="shared" si="17"/>
        <v>0</v>
      </c>
      <c r="T26" s="187">
        <f t="shared" si="17"/>
        <v>0</v>
      </c>
      <c r="U26" s="187">
        <f t="shared" si="17"/>
        <v>0</v>
      </c>
      <c r="V26" s="55">
        <f t="shared" si="17"/>
        <v>0</v>
      </c>
      <c r="W26" s="55">
        <f t="shared" si="17"/>
        <v>0</v>
      </c>
      <c r="X26" s="55">
        <f t="shared" si="17"/>
        <v>0</v>
      </c>
      <c r="Y26" s="55">
        <f t="shared" si="17"/>
        <v>0</v>
      </c>
      <c r="Z26" s="55">
        <f t="shared" si="17"/>
        <v>2</v>
      </c>
      <c r="AA26" s="55">
        <f t="shared" si="17"/>
        <v>35457.968000000001</v>
      </c>
      <c r="AB26" s="55">
        <f t="shared" si="17"/>
        <v>0</v>
      </c>
      <c r="AC26" s="55">
        <f t="shared" si="17"/>
        <v>0</v>
      </c>
      <c r="AD26" s="55">
        <f t="shared" si="17"/>
        <v>7</v>
      </c>
      <c r="AE26" s="55">
        <f t="shared" si="17"/>
        <v>153326.48800000001</v>
      </c>
      <c r="AF26" s="55">
        <f t="shared" si="17"/>
        <v>0</v>
      </c>
      <c r="AG26" s="55">
        <f t="shared" si="17"/>
        <v>0</v>
      </c>
      <c r="AH26" s="55">
        <f t="shared" si="17"/>
        <v>1</v>
      </c>
      <c r="AI26" s="55">
        <f t="shared" si="17"/>
        <v>56343.100800000007</v>
      </c>
      <c r="AJ26" s="55">
        <f t="shared" si="17"/>
        <v>0</v>
      </c>
      <c r="AK26" s="55">
        <f t="shared" si="17"/>
        <v>0</v>
      </c>
      <c r="AL26" s="55">
        <f t="shared" si="17"/>
        <v>0</v>
      </c>
      <c r="AM26" s="55">
        <f t="shared" si="17"/>
        <v>0</v>
      </c>
      <c r="AN26" s="55">
        <f t="shared" si="17"/>
        <v>0</v>
      </c>
      <c r="AO26" s="55">
        <f t="shared" si="17"/>
        <v>0</v>
      </c>
      <c r="AP26" s="187">
        <f t="shared" si="17"/>
        <v>0</v>
      </c>
      <c r="AQ26" s="187">
        <f t="shared" si="17"/>
        <v>0</v>
      </c>
      <c r="AR26" s="55">
        <f t="shared" si="17"/>
        <v>0</v>
      </c>
      <c r="AS26" s="55">
        <f t="shared" si="17"/>
        <v>0</v>
      </c>
      <c r="AT26" s="55">
        <f t="shared" si="17"/>
        <v>0</v>
      </c>
      <c r="AU26" s="55">
        <f t="shared" si="17"/>
        <v>0</v>
      </c>
      <c r="AV26" s="55">
        <f t="shared" si="17"/>
        <v>0</v>
      </c>
      <c r="AW26" s="55">
        <f t="shared" si="17"/>
        <v>0</v>
      </c>
      <c r="AX26" s="187">
        <f t="shared" si="17"/>
        <v>0</v>
      </c>
      <c r="AY26" s="187">
        <f t="shared" si="17"/>
        <v>0</v>
      </c>
      <c r="AZ26" s="55">
        <f t="shared" si="17"/>
        <v>0</v>
      </c>
      <c r="BA26" s="55">
        <f t="shared" si="17"/>
        <v>0</v>
      </c>
      <c r="BB26" s="55">
        <f t="shared" si="17"/>
        <v>0</v>
      </c>
      <c r="BC26" s="55">
        <f t="shared" si="17"/>
        <v>0</v>
      </c>
      <c r="BD26" s="55">
        <f t="shared" si="17"/>
        <v>0</v>
      </c>
      <c r="BE26" s="55">
        <f t="shared" si="17"/>
        <v>0</v>
      </c>
      <c r="BF26" s="55">
        <f t="shared" si="17"/>
        <v>7</v>
      </c>
      <c r="BG26" s="55">
        <f t="shared" si="17"/>
        <v>124102.88799999999</v>
      </c>
      <c r="BH26" s="55">
        <f t="shared" si="17"/>
        <v>0</v>
      </c>
      <c r="BI26" s="55">
        <f t="shared" si="17"/>
        <v>0</v>
      </c>
      <c r="BJ26" s="55">
        <f t="shared" si="17"/>
        <v>0</v>
      </c>
      <c r="BK26" s="55">
        <f t="shared" si="17"/>
        <v>0</v>
      </c>
      <c r="BL26" s="55">
        <f t="shared" si="17"/>
        <v>0</v>
      </c>
      <c r="BM26" s="55">
        <f t="shared" si="17"/>
        <v>0</v>
      </c>
      <c r="BN26" s="55">
        <f t="shared" si="17"/>
        <v>0</v>
      </c>
      <c r="BO26" s="55">
        <f t="shared" si="17"/>
        <v>0</v>
      </c>
      <c r="BP26" s="55">
        <f t="shared" si="17"/>
        <v>15</v>
      </c>
      <c r="BQ26" s="55">
        <f t="shared" si="17"/>
        <v>265934.75999999995</v>
      </c>
      <c r="BR26" s="55">
        <f t="shared" si="17"/>
        <v>0</v>
      </c>
      <c r="BS26" s="55">
        <f t="shared" si="17"/>
        <v>0</v>
      </c>
      <c r="BT26" s="55">
        <f t="shared" si="17"/>
        <v>0</v>
      </c>
      <c r="BU26" s="55">
        <f t="shared" si="17"/>
        <v>0</v>
      </c>
      <c r="BV26" s="55">
        <f t="shared" si="17"/>
        <v>0</v>
      </c>
      <c r="BW26" s="55">
        <f t="shared" si="17"/>
        <v>0</v>
      </c>
      <c r="BX26" s="55">
        <f t="shared" si="17"/>
        <v>0</v>
      </c>
      <c r="BY26" s="55">
        <f t="shared" si="17"/>
        <v>0</v>
      </c>
      <c r="BZ26" s="55">
        <f t="shared" si="17"/>
        <v>3</v>
      </c>
      <c r="CA26" s="55">
        <f t="shared" ref="CA26:EL26" si="18">SUM(CA27:CA29)</f>
        <v>53186.951999999997</v>
      </c>
      <c r="CB26" s="55">
        <f t="shared" si="18"/>
        <v>0</v>
      </c>
      <c r="CC26" s="55">
        <f t="shared" si="18"/>
        <v>0</v>
      </c>
      <c r="CD26" s="187">
        <f t="shared" si="18"/>
        <v>0</v>
      </c>
      <c r="CE26" s="187">
        <f t="shared" si="18"/>
        <v>0</v>
      </c>
      <c r="CF26" s="55">
        <f t="shared" si="18"/>
        <v>0</v>
      </c>
      <c r="CG26" s="55">
        <f t="shared" si="18"/>
        <v>0</v>
      </c>
      <c r="CH26" s="55">
        <f t="shared" si="18"/>
        <v>2</v>
      </c>
      <c r="CI26" s="55">
        <f t="shared" si="18"/>
        <v>35457.968000000001</v>
      </c>
      <c r="CJ26" s="55">
        <f t="shared" si="18"/>
        <v>0</v>
      </c>
      <c r="CK26" s="55">
        <f t="shared" si="18"/>
        <v>0</v>
      </c>
      <c r="CL26" s="55">
        <f t="shared" si="18"/>
        <v>0</v>
      </c>
      <c r="CM26" s="55">
        <f t="shared" si="18"/>
        <v>0</v>
      </c>
      <c r="CN26" s="55">
        <f t="shared" si="18"/>
        <v>0</v>
      </c>
      <c r="CO26" s="55">
        <f t="shared" si="18"/>
        <v>0</v>
      </c>
      <c r="CP26" s="55">
        <f t="shared" si="18"/>
        <v>0</v>
      </c>
      <c r="CQ26" s="55">
        <f t="shared" si="18"/>
        <v>0</v>
      </c>
      <c r="CR26" s="55">
        <f t="shared" si="18"/>
        <v>0</v>
      </c>
      <c r="CS26" s="55">
        <f t="shared" si="18"/>
        <v>0</v>
      </c>
      <c r="CT26" s="55">
        <f t="shared" si="18"/>
        <v>0</v>
      </c>
      <c r="CU26" s="55">
        <f t="shared" si="18"/>
        <v>0</v>
      </c>
      <c r="CV26" s="55">
        <f t="shared" si="18"/>
        <v>0</v>
      </c>
      <c r="CW26" s="55">
        <f t="shared" si="18"/>
        <v>0</v>
      </c>
      <c r="CX26" s="55">
        <f t="shared" si="18"/>
        <v>0</v>
      </c>
      <c r="CY26" s="55">
        <f t="shared" si="18"/>
        <v>0</v>
      </c>
      <c r="CZ26" s="55">
        <f t="shared" si="18"/>
        <v>0</v>
      </c>
      <c r="DA26" s="55">
        <f t="shared" si="18"/>
        <v>0</v>
      </c>
      <c r="DB26" s="55">
        <f t="shared" si="18"/>
        <v>20</v>
      </c>
      <c r="DC26" s="55">
        <f t="shared" si="18"/>
        <v>425495.61599999998</v>
      </c>
      <c r="DD26" s="55">
        <f t="shared" si="18"/>
        <v>0</v>
      </c>
      <c r="DE26" s="55">
        <f t="shared" si="18"/>
        <v>0</v>
      </c>
      <c r="DF26" s="55">
        <f t="shared" si="18"/>
        <v>0</v>
      </c>
      <c r="DG26" s="55">
        <f t="shared" si="18"/>
        <v>0</v>
      </c>
      <c r="DH26" s="55">
        <f t="shared" si="18"/>
        <v>0</v>
      </c>
      <c r="DI26" s="55">
        <f t="shared" si="18"/>
        <v>0</v>
      </c>
      <c r="DJ26" s="55">
        <f t="shared" si="18"/>
        <v>5</v>
      </c>
      <c r="DK26" s="55">
        <f t="shared" si="18"/>
        <v>106373.90399999999</v>
      </c>
      <c r="DL26" s="55">
        <f t="shared" si="18"/>
        <v>0</v>
      </c>
      <c r="DM26" s="55">
        <f t="shared" si="18"/>
        <v>0</v>
      </c>
      <c r="DN26" s="55">
        <f t="shared" si="18"/>
        <v>0</v>
      </c>
      <c r="DO26" s="55">
        <f t="shared" si="18"/>
        <v>0</v>
      </c>
      <c r="DP26" s="55">
        <f t="shared" si="18"/>
        <v>0</v>
      </c>
      <c r="DQ26" s="55">
        <f t="shared" si="18"/>
        <v>0</v>
      </c>
      <c r="DR26" s="55">
        <f t="shared" si="18"/>
        <v>0</v>
      </c>
      <c r="DS26" s="55">
        <f t="shared" si="18"/>
        <v>0</v>
      </c>
      <c r="DT26" s="55">
        <f t="shared" si="18"/>
        <v>0</v>
      </c>
      <c r="DU26" s="55">
        <f t="shared" si="18"/>
        <v>0</v>
      </c>
      <c r="DV26" s="55">
        <f t="shared" si="18"/>
        <v>0</v>
      </c>
      <c r="DW26" s="55">
        <f t="shared" si="18"/>
        <v>0</v>
      </c>
      <c r="DX26" s="55">
        <f t="shared" si="18"/>
        <v>1</v>
      </c>
      <c r="DY26" s="55">
        <f t="shared" si="18"/>
        <v>32545.349200000001</v>
      </c>
      <c r="DZ26" s="55">
        <f t="shared" si="18"/>
        <v>0</v>
      </c>
      <c r="EA26" s="55">
        <f t="shared" si="18"/>
        <v>0</v>
      </c>
      <c r="EB26" s="55">
        <f t="shared" si="18"/>
        <v>0</v>
      </c>
      <c r="EC26" s="55">
        <f t="shared" si="18"/>
        <v>0</v>
      </c>
      <c r="ED26" s="55">
        <f t="shared" si="18"/>
        <v>0</v>
      </c>
      <c r="EE26" s="55">
        <f t="shared" si="18"/>
        <v>0</v>
      </c>
      <c r="EF26" s="55">
        <f t="shared" si="18"/>
        <v>0</v>
      </c>
      <c r="EG26" s="55">
        <f t="shared" si="18"/>
        <v>0</v>
      </c>
      <c r="EH26" s="187">
        <f t="shared" si="18"/>
        <v>0</v>
      </c>
      <c r="EI26" s="187">
        <f t="shared" si="18"/>
        <v>0</v>
      </c>
      <c r="EJ26" s="55">
        <f t="shared" si="18"/>
        <v>0</v>
      </c>
      <c r="EK26" s="55">
        <f t="shared" si="18"/>
        <v>0</v>
      </c>
      <c r="EL26" s="55">
        <f t="shared" si="18"/>
        <v>0</v>
      </c>
      <c r="EM26" s="55">
        <f t="shared" ref="EM26:EQ26" si="19">SUM(EM27:EM29)</f>
        <v>0</v>
      </c>
      <c r="EN26" s="55"/>
      <c r="EO26" s="55"/>
      <c r="EP26" s="55">
        <f t="shared" si="19"/>
        <v>84</v>
      </c>
      <c r="EQ26" s="55">
        <f t="shared" si="19"/>
        <v>1981993.2580000001</v>
      </c>
    </row>
    <row r="27" spans="1:147" ht="15.75" customHeight="1" x14ac:dyDescent="0.25">
      <c r="A27" s="13"/>
      <c r="B27" s="13">
        <v>13</v>
      </c>
      <c r="C27" s="126" t="s">
        <v>186</v>
      </c>
      <c r="D27" s="53" t="s">
        <v>187</v>
      </c>
      <c r="E27" s="15">
        <v>13916</v>
      </c>
      <c r="F27" s="16">
        <v>0.91</v>
      </c>
      <c r="G27" s="17"/>
      <c r="H27" s="49">
        <v>1</v>
      </c>
      <c r="I27" s="50"/>
      <c r="J27" s="48">
        <v>1.4</v>
      </c>
      <c r="K27" s="48">
        <v>1.68</v>
      </c>
      <c r="L27" s="48">
        <v>2.23</v>
      </c>
      <c r="M27" s="51">
        <v>2.57</v>
      </c>
      <c r="N27" s="19">
        <v>10</v>
      </c>
      <c r="O27" s="20">
        <f>N27*E27*F27*H27*J27*$O$9</f>
        <v>177289.84</v>
      </c>
      <c r="P27" s="52"/>
      <c r="Q27" s="20">
        <f>P27*E27*F27*H27*J27*$Q$9</f>
        <v>0</v>
      </c>
      <c r="R27" s="21">
        <v>0</v>
      </c>
      <c r="S27" s="21">
        <f>R27*E27*F27*H27*J27*$S$9</f>
        <v>0</v>
      </c>
      <c r="T27" s="19">
        <v>0</v>
      </c>
      <c r="U27" s="20">
        <f>SUM(T27*E27*F27*H27*J27*$U$9)</f>
        <v>0</v>
      </c>
      <c r="V27" s="19"/>
      <c r="W27" s="21">
        <f>SUM(V27*E27*F27*H27*J27*$W$9)</f>
        <v>0</v>
      </c>
      <c r="X27" s="19"/>
      <c r="Y27" s="20">
        <f>SUM(X27*E27*F27*H27*J27*$Y$9)</f>
        <v>0</v>
      </c>
      <c r="Z27" s="21">
        <v>2</v>
      </c>
      <c r="AA27" s="20">
        <f>SUM(Z27*E27*F27*H27*J27*$AA$9)</f>
        <v>35457.968000000001</v>
      </c>
      <c r="AB27" s="20"/>
      <c r="AC27" s="20"/>
      <c r="AD27" s="21">
        <v>6</v>
      </c>
      <c r="AE27" s="20">
        <f>SUM(AD27*E27*F27*H27*J27*$AE$9)</f>
        <v>106373.90399999999</v>
      </c>
      <c r="AF27" s="21"/>
      <c r="AG27" s="20">
        <f>SUM(AF27*E27*F27*H27*K27*$AG$9)</f>
        <v>0</v>
      </c>
      <c r="AH27" s="21">
        <v>0</v>
      </c>
      <c r="AI27" s="20">
        <f>SUM(AH27*E27*F27*H27*K27*$AI$9)</f>
        <v>0</v>
      </c>
      <c r="AJ27" s="19"/>
      <c r="AK27" s="20">
        <f>SUM(AJ27*E27*F27*H27*J27*$AK$9)</f>
        <v>0</v>
      </c>
      <c r="AL27" s="21"/>
      <c r="AM27" s="21">
        <f>SUM(AL27*E27*F27*H27*J27*$AM$9)</f>
        <v>0</v>
      </c>
      <c r="AN27" s="19"/>
      <c r="AO27" s="20">
        <f>SUM(AN27*E27*F27*H27*J27*$AO$9)</f>
        <v>0</v>
      </c>
      <c r="AP27" s="54"/>
      <c r="AQ27" s="20">
        <f>SUM(AP27*E27*F27*H27*J27*$AQ$9)</f>
        <v>0</v>
      </c>
      <c r="AR27" s="21">
        <v>0</v>
      </c>
      <c r="AS27" s="20">
        <f>SUM(E27*F27*H27*J27*AR27*$AS$9)</f>
        <v>0</v>
      </c>
      <c r="AT27" s="21"/>
      <c r="AU27" s="20">
        <f>SUM(AT27*E27*F27*H27*J27*$AU$9)</f>
        <v>0</v>
      </c>
      <c r="AV27" s="19"/>
      <c r="AW27" s="20">
        <f>SUM(AV27*E27*F27*H27*J27*$AW$9)</f>
        <v>0</v>
      </c>
      <c r="AX27" s="19">
        <v>0</v>
      </c>
      <c r="AY27" s="21">
        <f>SUM(AX27*E27*F27*H27*J27*$AY$9)</f>
        <v>0</v>
      </c>
      <c r="AZ27" s="19"/>
      <c r="BA27" s="20">
        <f>SUM(AZ27*E27*F27*H27*J27*$BA$9)</f>
        <v>0</v>
      </c>
      <c r="BB27" s="19"/>
      <c r="BC27" s="20">
        <f>SUM(BB27*E27*F27*H27*J27*$BC$9)</f>
        <v>0</v>
      </c>
      <c r="BD27" s="19"/>
      <c r="BE27" s="20">
        <f>SUM(BD27*E27*F27*H27*J27*$BE$9)</f>
        <v>0</v>
      </c>
      <c r="BF27" s="19">
        <v>7</v>
      </c>
      <c r="BG27" s="20">
        <f>SUM(BF27*E27*F27*H27*J27*$BG$9)</f>
        <v>124102.88799999999</v>
      </c>
      <c r="BH27" s="19"/>
      <c r="BI27" s="20">
        <f>BH27*E27*F27*H27*J27*$BI$9</f>
        <v>0</v>
      </c>
      <c r="BJ27" s="19"/>
      <c r="BK27" s="20">
        <f>BJ27*E27*F27*H27*J27*$BK$9</f>
        <v>0</v>
      </c>
      <c r="BL27" s="19"/>
      <c r="BM27" s="20">
        <f>BL27*E27*F27*H27*J27*$BM$9</f>
        <v>0</v>
      </c>
      <c r="BN27" s="19"/>
      <c r="BO27" s="20">
        <f>SUM(BN27*E27*F27*H27*J27*$BO$9)</f>
        <v>0</v>
      </c>
      <c r="BP27" s="19">
        <v>15</v>
      </c>
      <c r="BQ27" s="20">
        <f>SUM(BP27*E27*F27*H27*J27*$BQ$9)</f>
        <v>265934.75999999995</v>
      </c>
      <c r="BR27" s="19"/>
      <c r="BS27" s="20">
        <f>SUM(BR27*E27*F27*H27*J27*$BS$9)</f>
        <v>0</v>
      </c>
      <c r="BT27" s="19"/>
      <c r="BU27" s="20">
        <f>SUM(BT27*E27*F27*H27*J27*$BU$9)</f>
        <v>0</v>
      </c>
      <c r="BV27" s="19"/>
      <c r="BW27" s="20">
        <f>SUM(BV27*E27*F27*H27*J27*$BW$9)</f>
        <v>0</v>
      </c>
      <c r="BX27" s="23"/>
      <c r="BY27" s="24">
        <f>BX27*E27*F27*H27*J27*$BY$9</f>
        <v>0</v>
      </c>
      <c r="BZ27" s="19">
        <v>3</v>
      </c>
      <c r="CA27" s="20">
        <f>SUM(BZ27*E27*F27*H27*J27*$CA$9)</f>
        <v>53186.951999999997</v>
      </c>
      <c r="CB27" s="21">
        <v>0</v>
      </c>
      <c r="CC27" s="20">
        <f>SUM(CB27*E27*F27*H27*J27*$CC$9)</f>
        <v>0</v>
      </c>
      <c r="CD27" s="19">
        <v>0</v>
      </c>
      <c r="CE27" s="20">
        <f>SUM(CD27*E27*F27*H27*J27*$CE$9)</f>
        <v>0</v>
      </c>
      <c r="CF27" s="19">
        <v>0</v>
      </c>
      <c r="CG27" s="20">
        <f>SUM(CF27*E27*F27*H27*J27*$CG$9)</f>
        <v>0</v>
      </c>
      <c r="CH27" s="19">
        <v>2</v>
      </c>
      <c r="CI27" s="20">
        <f>CH27*E27*F27*H27*J27*$CI$9</f>
        <v>35457.968000000001</v>
      </c>
      <c r="CJ27" s="19"/>
      <c r="CK27" s="20">
        <f>SUM(CJ27*E27*F27*H27*J27*$CK$9)</f>
        <v>0</v>
      </c>
      <c r="CL27" s="21"/>
      <c r="CM27" s="20">
        <f>SUM(CL27*E27*F27*H27*K27*$CM$9)</f>
        <v>0</v>
      </c>
      <c r="CN27" s="19"/>
      <c r="CO27" s="20">
        <f>SUM(CN27*E27*F27*H27*K27*$CO$9)</f>
        <v>0</v>
      </c>
      <c r="CP27" s="19">
        <v>0</v>
      </c>
      <c r="CQ27" s="20">
        <f>SUM(CP27*E27*F27*H27*K27*$CQ$9)</f>
        <v>0</v>
      </c>
      <c r="CR27" s="21"/>
      <c r="CS27" s="20">
        <f>SUM(CR27*E27*F27*H27*K27*$CS$9)</f>
        <v>0</v>
      </c>
      <c r="CT27" s="21">
        <v>0</v>
      </c>
      <c r="CU27" s="20">
        <f>SUM(CT27*E27*F27*H27*K27*$CU$9)</f>
        <v>0</v>
      </c>
      <c r="CV27" s="21"/>
      <c r="CW27" s="20">
        <f>SUM(CV27*E27*F27*H27*K27*$CW$9)</f>
        <v>0</v>
      </c>
      <c r="CX27" s="19"/>
      <c r="CY27" s="20">
        <f>SUM(CX27*E27*F27*H27*K27*$CY$9)</f>
        <v>0</v>
      </c>
      <c r="CZ27" s="19"/>
      <c r="DA27" s="20">
        <f>SUM(CZ27*E27*F27*H27*K27*$DA$9)</f>
        <v>0</v>
      </c>
      <c r="DB27" s="19">
        <v>20</v>
      </c>
      <c r="DC27" s="20">
        <f>SUM(DB27*E27*F27*H27*K27*$DC$9)</f>
        <v>425495.61599999998</v>
      </c>
      <c r="DD27" s="21"/>
      <c r="DE27" s="20">
        <f>SUM(DD27*E27*F27*H27*K27*$DE$9)</f>
        <v>0</v>
      </c>
      <c r="DF27" s="19"/>
      <c r="DG27" s="20">
        <f>SUM(DF27*E27*F27*H27*K27*$DG$9)</f>
        <v>0</v>
      </c>
      <c r="DH27" s="19"/>
      <c r="DI27" s="20">
        <f>SUM(DH27*E27*F27*H27*K27*$DI$9)</f>
        <v>0</v>
      </c>
      <c r="DJ27" s="19">
        <v>5</v>
      </c>
      <c r="DK27" s="20">
        <f>SUM(DJ27*E27*F27*H27*K27*$DK$9)</f>
        <v>106373.90399999999</v>
      </c>
      <c r="DL27" s="19"/>
      <c r="DM27" s="20">
        <f>SUM(DL27*E27*F27*H27*K27*$DM$9)</f>
        <v>0</v>
      </c>
      <c r="DN27" s="19"/>
      <c r="DO27" s="20">
        <f>SUM(DN27*E27*F27*H27*K27*$DO$9)</f>
        <v>0</v>
      </c>
      <c r="DP27" s="19"/>
      <c r="DQ27" s="20">
        <f>DP27*E27*F27*H27*K27*$DQ$9</f>
        <v>0</v>
      </c>
      <c r="DR27" s="19"/>
      <c r="DS27" s="20">
        <f>SUM(DR27*E27*F27*H27*K27*$DS$9)</f>
        <v>0</v>
      </c>
      <c r="DT27" s="19"/>
      <c r="DU27" s="20">
        <f>SUM(DT27*E27*F27*H27*K27*$DU$9)</f>
        <v>0</v>
      </c>
      <c r="DV27" s="19"/>
      <c r="DW27" s="20">
        <f>SUM(DV27*E27*F27*H27*L27*$DW$9)</f>
        <v>0</v>
      </c>
      <c r="DX27" s="19">
        <v>1</v>
      </c>
      <c r="DY27" s="20">
        <f>SUM(DX27*E27*F27*H27*M27*$DY$9)</f>
        <v>32545.349200000001</v>
      </c>
      <c r="DZ27" s="19"/>
      <c r="EA27" s="20">
        <f>SUM(DZ27*E27*F27*H27*J27*$EA$9)</f>
        <v>0</v>
      </c>
      <c r="EB27" s="19"/>
      <c r="EC27" s="20">
        <f>SUM(EB27*E27*F27*H27*J27*$EC$9)</f>
        <v>0</v>
      </c>
      <c r="ED27" s="19"/>
      <c r="EE27" s="20">
        <f>SUM(ED27*E27*F27*H27*J27*$EE$9)</f>
        <v>0</v>
      </c>
      <c r="EF27" s="19"/>
      <c r="EG27" s="20">
        <f>SUM(EF27*E27*F27*H27*J27*$EG$9)</f>
        <v>0</v>
      </c>
      <c r="EH27" s="19"/>
      <c r="EI27" s="20">
        <f>EH27*E27*F27*H27*J27*$EI$9</f>
        <v>0</v>
      </c>
      <c r="EJ27" s="19"/>
      <c r="EK27" s="20">
        <f>EJ27*E27*F27*H27*J27*$EK$9</f>
        <v>0</v>
      </c>
      <c r="EL27" s="19"/>
      <c r="EM27" s="20"/>
      <c r="EN27" s="25"/>
      <c r="EO27" s="25"/>
      <c r="EP27" s="26">
        <f t="shared" ref="EP27:EQ29" si="20">SUM(N27,X27,P27,R27,Z27,T27,V27,AD27,AF27,AH27,AJ27,AL27,AR27,AT27,AV27,AP27,CL27,CR27,CV27,BZ27,CB27,DB27,DD27,DF27,DH27,DJ27,DL27,DN27,AX27,AN27,AZ27,BB27,BD27,BF27,BH27,BJ27,BL27,BN27,BP27,BR27,BT27,ED27,EF27,DZ27,EB27,BV27,BX27,CT27,CN27,CP27,CX27,CZ27,CD27,CF27,CH27,CJ27,DP27,DR27,DT27,DV27,DX27,EH27,EJ27,EL27)</f>
        <v>71</v>
      </c>
      <c r="EQ27" s="26">
        <f t="shared" si="20"/>
        <v>1362219.1492000001</v>
      </c>
    </row>
    <row r="28" spans="1:147" s="132" customFormat="1" ht="15.75" customHeight="1" x14ac:dyDescent="0.25">
      <c r="A28" s="13"/>
      <c r="B28" s="13">
        <v>14</v>
      </c>
      <c r="C28" s="126" t="s">
        <v>188</v>
      </c>
      <c r="D28" s="53" t="s">
        <v>189</v>
      </c>
      <c r="E28" s="15">
        <v>13916</v>
      </c>
      <c r="F28" s="16">
        <v>2.41</v>
      </c>
      <c r="G28" s="17"/>
      <c r="H28" s="49">
        <v>1</v>
      </c>
      <c r="I28" s="50"/>
      <c r="J28" s="48">
        <v>1.4</v>
      </c>
      <c r="K28" s="48">
        <v>1.68</v>
      </c>
      <c r="L28" s="48">
        <v>2.23</v>
      </c>
      <c r="M28" s="51">
        <v>2.57</v>
      </c>
      <c r="N28" s="19">
        <v>11</v>
      </c>
      <c r="O28" s="20">
        <f>N28*E28*F28*H28*J28*$O$9</f>
        <v>516478.424</v>
      </c>
      <c r="P28" s="52"/>
      <c r="Q28" s="20">
        <f>P28*E28*F28*H28*J28*$Q$9</f>
        <v>0</v>
      </c>
      <c r="R28" s="21"/>
      <c r="S28" s="21">
        <f>R28*E28*F28*H28*J28*$S$9</f>
        <v>0</v>
      </c>
      <c r="T28" s="19"/>
      <c r="U28" s="20">
        <f>SUM(T28*E28*F28*H28*J28*$U$9)</f>
        <v>0</v>
      </c>
      <c r="V28" s="19"/>
      <c r="W28" s="21">
        <f>SUM(V28*E28*F28*H28*J28*$W$9)</f>
        <v>0</v>
      </c>
      <c r="X28" s="19"/>
      <c r="Y28" s="20">
        <f>SUM(X28*E28*F28*H28*J28*$Y$9)</f>
        <v>0</v>
      </c>
      <c r="Z28" s="21"/>
      <c r="AA28" s="20">
        <f>SUM(Z28*E28*F28*H28*J28*$AA$9)</f>
        <v>0</v>
      </c>
      <c r="AB28" s="20"/>
      <c r="AC28" s="20"/>
      <c r="AD28" s="21">
        <v>1</v>
      </c>
      <c r="AE28" s="20">
        <f>SUM(AD28*E28*F28*H28*J28*$AE$9)</f>
        <v>46952.584000000003</v>
      </c>
      <c r="AF28" s="21"/>
      <c r="AG28" s="20">
        <f>SUM(AF28*E28*F28*H28*K28*$AG$9)</f>
        <v>0</v>
      </c>
      <c r="AH28" s="21">
        <v>1</v>
      </c>
      <c r="AI28" s="20">
        <f>SUM(AH28*E28*F28*H28*K28*$AI$9)</f>
        <v>56343.100800000007</v>
      </c>
      <c r="AJ28" s="19"/>
      <c r="AK28" s="20">
        <f>SUM(AJ28*E28*F28*H28*J28*$AK$9)</f>
        <v>0</v>
      </c>
      <c r="AL28" s="21"/>
      <c r="AM28" s="21">
        <f>SUM(AL28*E28*F28*H28*J28*$AM$9)</f>
        <v>0</v>
      </c>
      <c r="AN28" s="19"/>
      <c r="AO28" s="20">
        <f>SUM(AN28*E28*F28*H28*J28*$AO$9)</f>
        <v>0</v>
      </c>
      <c r="AP28" s="55"/>
      <c r="AQ28" s="20">
        <f>SUM(AP28*E28*F28*H28*J28*$AQ$9)</f>
        <v>0</v>
      </c>
      <c r="AR28" s="21"/>
      <c r="AS28" s="20">
        <f>SUM(E28*F28*H28*J28*AR28*$AS$9)</f>
        <v>0</v>
      </c>
      <c r="AT28" s="21"/>
      <c r="AU28" s="20">
        <f>SUM(AT28*E28*F28*H28*J28*$AU$9)</f>
        <v>0</v>
      </c>
      <c r="AV28" s="19"/>
      <c r="AW28" s="20">
        <f>SUM(AV28*E28*F28*H28*J28*$AW$9)</f>
        <v>0</v>
      </c>
      <c r="AX28" s="19"/>
      <c r="AY28" s="21">
        <f>SUM(AX28*E28*F28*H28*J28*$AY$9)</f>
        <v>0</v>
      </c>
      <c r="AZ28" s="19"/>
      <c r="BA28" s="20">
        <f>SUM(AZ28*E28*F28*H28*J28*$BA$9)</f>
        <v>0</v>
      </c>
      <c r="BB28" s="19"/>
      <c r="BC28" s="20">
        <f>SUM(BB28*E28*F28*H28*J28*$BC$9)</f>
        <v>0</v>
      </c>
      <c r="BD28" s="19"/>
      <c r="BE28" s="20">
        <f>SUM(BD28*E28*F28*H28*J28*$BE$9)</f>
        <v>0</v>
      </c>
      <c r="BF28" s="19"/>
      <c r="BG28" s="20">
        <f>SUM(BF28*E28*F28*H28*J28*$BG$9)</f>
        <v>0</v>
      </c>
      <c r="BH28" s="19"/>
      <c r="BI28" s="20">
        <f>BH28*E28*F28*H28*J28*$BI$9</f>
        <v>0</v>
      </c>
      <c r="BJ28" s="19"/>
      <c r="BK28" s="20">
        <f>BJ28*E28*F28*H28*J28*$BK$9</f>
        <v>0</v>
      </c>
      <c r="BL28" s="19"/>
      <c r="BM28" s="20">
        <f>BL28*E28*F28*H28*J28*$BM$9</f>
        <v>0</v>
      </c>
      <c r="BN28" s="19"/>
      <c r="BO28" s="20">
        <f>SUM(BN28*E28*F28*H28*J28*$BO$9)</f>
        <v>0</v>
      </c>
      <c r="BP28" s="19"/>
      <c r="BQ28" s="20">
        <f>SUM(BP28*E28*F28*H28*J28*$BQ$9)</f>
        <v>0</v>
      </c>
      <c r="BR28" s="19"/>
      <c r="BS28" s="20">
        <f>SUM(BR28*E28*F28*H28*J28*$BS$9)</f>
        <v>0</v>
      </c>
      <c r="BT28" s="19"/>
      <c r="BU28" s="20">
        <f>SUM(BT28*E28*F28*H28*J28*$BU$9)</f>
        <v>0</v>
      </c>
      <c r="BV28" s="19"/>
      <c r="BW28" s="20">
        <f>SUM(BV28*E28*F28*H28*J28*$BW$9)</f>
        <v>0</v>
      </c>
      <c r="BX28" s="23"/>
      <c r="BY28" s="24">
        <f>BX28*E28*F28*H28*J28*$BY$9</f>
        <v>0</v>
      </c>
      <c r="BZ28" s="19"/>
      <c r="CA28" s="20">
        <f>SUM(BZ28*E28*F28*H28*J28*$CA$9)</f>
        <v>0</v>
      </c>
      <c r="CB28" s="21"/>
      <c r="CC28" s="20">
        <f>SUM(CB28*E28*F28*H28*J28*$CC$9)</f>
        <v>0</v>
      </c>
      <c r="CD28" s="19"/>
      <c r="CE28" s="20">
        <f>SUM(CD28*E28*F28*H28*J28*$CE$9)</f>
        <v>0</v>
      </c>
      <c r="CF28" s="19"/>
      <c r="CG28" s="20">
        <f>SUM(CF28*E28*F28*H28*J28*$CG$9)</f>
        <v>0</v>
      </c>
      <c r="CH28" s="19"/>
      <c r="CI28" s="20">
        <f>CH28*E28*F28*H28*J28*$CI$9</f>
        <v>0</v>
      </c>
      <c r="CJ28" s="19"/>
      <c r="CK28" s="20">
        <f>SUM(CJ28*E28*F28*H28*J28*$CK$9)</f>
        <v>0</v>
      </c>
      <c r="CL28" s="21"/>
      <c r="CM28" s="20">
        <f>SUM(CL28*E28*F28*H28*K28*$CM$9)</f>
        <v>0</v>
      </c>
      <c r="CN28" s="19"/>
      <c r="CO28" s="20">
        <f>SUM(CN28*E28*F28*H28*K28*$CO$9)</f>
        <v>0</v>
      </c>
      <c r="CP28" s="19"/>
      <c r="CQ28" s="20">
        <f>SUM(CP28*E28*F28*H28*K28*$CQ$9)</f>
        <v>0</v>
      </c>
      <c r="CR28" s="21"/>
      <c r="CS28" s="20">
        <f>SUM(CR28*E28*F28*H28*K28*$CS$9)</f>
        <v>0</v>
      </c>
      <c r="CT28" s="21"/>
      <c r="CU28" s="20">
        <f>SUM(CT28*E28*F28*H28*K28*$CU$9)</f>
        <v>0</v>
      </c>
      <c r="CV28" s="21"/>
      <c r="CW28" s="20">
        <f>SUM(CV28*E28*F28*H28*K28*$CW$9)</f>
        <v>0</v>
      </c>
      <c r="CX28" s="19"/>
      <c r="CY28" s="20">
        <f>SUM(CX28*E28*F28*H28*K28*$CY$9)</f>
        <v>0</v>
      </c>
      <c r="CZ28" s="19"/>
      <c r="DA28" s="20">
        <f>SUM(CZ28*E28*F28*H28*K28*$DA$9)</f>
        <v>0</v>
      </c>
      <c r="DB28" s="19"/>
      <c r="DC28" s="20">
        <f>SUM(DB28*E28*F28*H28*K28*$DC$9)</f>
        <v>0</v>
      </c>
      <c r="DD28" s="21"/>
      <c r="DE28" s="20">
        <f>SUM(DD28*E28*F28*H28*K28*$DE$9)</f>
        <v>0</v>
      </c>
      <c r="DF28" s="19"/>
      <c r="DG28" s="20">
        <f>SUM(DF28*E28*F28*H28*K28*$DG$9)</f>
        <v>0</v>
      </c>
      <c r="DH28" s="19"/>
      <c r="DI28" s="20">
        <f>SUM(DH28*E28*F28*H28*K28*$DI$9)</f>
        <v>0</v>
      </c>
      <c r="DJ28" s="19"/>
      <c r="DK28" s="20">
        <f>SUM(DJ28*E28*F28*H28*K28*$DK$9)</f>
        <v>0</v>
      </c>
      <c r="DL28" s="19"/>
      <c r="DM28" s="20">
        <f>SUM(DL28*E28*F28*H28*K28*$DM$9)</f>
        <v>0</v>
      </c>
      <c r="DN28" s="19"/>
      <c r="DO28" s="20">
        <f>SUM(DN28*E28*F28*H28*K28*$DO$9)</f>
        <v>0</v>
      </c>
      <c r="DP28" s="19"/>
      <c r="DQ28" s="20">
        <f>DP28*E28*F28*H28*K28*$DQ$9</f>
        <v>0</v>
      </c>
      <c r="DR28" s="19"/>
      <c r="DS28" s="20">
        <f>SUM(DR28*E28*F28*H28*K28*$DS$9)</f>
        <v>0</v>
      </c>
      <c r="DT28" s="19"/>
      <c r="DU28" s="20">
        <f>SUM(DT28*E28*F28*H28*K28*$DU$9)</f>
        <v>0</v>
      </c>
      <c r="DV28" s="19"/>
      <c r="DW28" s="20">
        <f>SUM(DV28*E28*F28*H28*L28*$DW$9)</f>
        <v>0</v>
      </c>
      <c r="DX28" s="19"/>
      <c r="DY28" s="20">
        <f>SUM(DX28*E28*F28*H28*M28*$DY$9)</f>
        <v>0</v>
      </c>
      <c r="DZ28" s="55"/>
      <c r="EA28" s="20">
        <f>SUM(DZ28*E28*F28*H28*J28*$EA$9)</f>
        <v>0</v>
      </c>
      <c r="EB28" s="19"/>
      <c r="EC28" s="20">
        <f>SUM(EB28*E28*F28*H28*J28*$EC$9)</f>
        <v>0</v>
      </c>
      <c r="ED28" s="19"/>
      <c r="EE28" s="20">
        <f>SUM(ED28*E28*F28*H28*J28*$EE$9)</f>
        <v>0</v>
      </c>
      <c r="EF28" s="19"/>
      <c r="EG28" s="20">
        <f>SUM(EF28*E28*F28*H28*J28*$EG$9)</f>
        <v>0</v>
      </c>
      <c r="EH28" s="19"/>
      <c r="EI28" s="20">
        <f>EH28*E28*F28*H28*J28*$EI$9</f>
        <v>0</v>
      </c>
      <c r="EJ28" s="19"/>
      <c r="EK28" s="20">
        <f>EJ28*E28*F28*H28*J28*$EK$9</f>
        <v>0</v>
      </c>
      <c r="EL28" s="19"/>
      <c r="EM28" s="20"/>
      <c r="EN28" s="25"/>
      <c r="EO28" s="25"/>
      <c r="EP28" s="26">
        <f t="shared" si="20"/>
        <v>13</v>
      </c>
      <c r="EQ28" s="26">
        <f t="shared" si="20"/>
        <v>619774.10880000005</v>
      </c>
    </row>
    <row r="29" spans="1:147" s="132" customFormat="1" ht="45" customHeight="1" x14ac:dyDescent="0.25">
      <c r="A29" s="13"/>
      <c r="B29" s="13">
        <v>15</v>
      </c>
      <c r="C29" s="126" t="s">
        <v>190</v>
      </c>
      <c r="D29" s="53" t="s">
        <v>191</v>
      </c>
      <c r="E29" s="15">
        <v>13916</v>
      </c>
      <c r="F29" s="16">
        <v>3.73</v>
      </c>
      <c r="G29" s="17"/>
      <c r="H29" s="49">
        <v>1</v>
      </c>
      <c r="I29" s="50"/>
      <c r="J29" s="56">
        <v>1.4</v>
      </c>
      <c r="K29" s="56">
        <v>1.68</v>
      </c>
      <c r="L29" s="56">
        <v>2.23</v>
      </c>
      <c r="M29" s="57">
        <v>2.57</v>
      </c>
      <c r="N29" s="19"/>
      <c r="O29" s="20">
        <f>N29*E29*F29*H29*J29*$O$9</f>
        <v>0</v>
      </c>
      <c r="P29" s="52"/>
      <c r="Q29" s="20"/>
      <c r="R29" s="21"/>
      <c r="S29" s="21"/>
      <c r="T29" s="19"/>
      <c r="U29" s="20"/>
      <c r="V29" s="19"/>
      <c r="W29" s="21"/>
      <c r="X29" s="19"/>
      <c r="Y29" s="20"/>
      <c r="Z29" s="21"/>
      <c r="AA29" s="20"/>
      <c r="AB29" s="20"/>
      <c r="AC29" s="20"/>
      <c r="AD29" s="21"/>
      <c r="AE29" s="20"/>
      <c r="AF29" s="21"/>
      <c r="AG29" s="20"/>
      <c r="AH29" s="21"/>
      <c r="AI29" s="20"/>
      <c r="AJ29" s="19"/>
      <c r="AK29" s="20"/>
      <c r="AL29" s="21"/>
      <c r="AM29" s="21"/>
      <c r="AN29" s="19"/>
      <c r="AO29" s="20"/>
      <c r="AP29" s="55"/>
      <c r="AQ29" s="20"/>
      <c r="AR29" s="21"/>
      <c r="AS29" s="20"/>
      <c r="AT29" s="21"/>
      <c r="AU29" s="20"/>
      <c r="AV29" s="19"/>
      <c r="AW29" s="20"/>
      <c r="AX29" s="19"/>
      <c r="AY29" s="21"/>
      <c r="AZ29" s="19"/>
      <c r="BA29" s="20"/>
      <c r="BB29" s="19"/>
      <c r="BC29" s="20"/>
      <c r="BD29" s="19"/>
      <c r="BE29" s="20"/>
      <c r="BF29" s="19"/>
      <c r="BG29" s="20"/>
      <c r="BH29" s="19"/>
      <c r="BI29" s="20"/>
      <c r="BJ29" s="19"/>
      <c r="BK29" s="20"/>
      <c r="BL29" s="19"/>
      <c r="BM29" s="20"/>
      <c r="BN29" s="19"/>
      <c r="BO29" s="20"/>
      <c r="BP29" s="19"/>
      <c r="BQ29" s="20"/>
      <c r="BR29" s="19"/>
      <c r="BS29" s="20"/>
      <c r="BT29" s="19"/>
      <c r="BU29" s="20"/>
      <c r="BV29" s="19"/>
      <c r="BW29" s="20"/>
      <c r="BX29" s="23"/>
      <c r="BY29" s="24"/>
      <c r="BZ29" s="19"/>
      <c r="CA29" s="20"/>
      <c r="CB29" s="21"/>
      <c r="CC29" s="20"/>
      <c r="CD29" s="19"/>
      <c r="CE29" s="20"/>
      <c r="CF29" s="19"/>
      <c r="CG29" s="20"/>
      <c r="CH29" s="19"/>
      <c r="CI29" s="20"/>
      <c r="CJ29" s="19"/>
      <c r="CK29" s="20"/>
      <c r="CL29" s="21"/>
      <c r="CM29" s="20"/>
      <c r="CN29" s="19"/>
      <c r="CO29" s="20"/>
      <c r="CP29" s="19"/>
      <c r="CQ29" s="20"/>
      <c r="CR29" s="21"/>
      <c r="CS29" s="20"/>
      <c r="CT29" s="21"/>
      <c r="CU29" s="20"/>
      <c r="CV29" s="21"/>
      <c r="CW29" s="20"/>
      <c r="CX29" s="19"/>
      <c r="CY29" s="20"/>
      <c r="CZ29" s="19"/>
      <c r="DA29" s="20"/>
      <c r="DB29" s="19"/>
      <c r="DC29" s="20"/>
      <c r="DD29" s="21"/>
      <c r="DE29" s="20"/>
      <c r="DF29" s="19"/>
      <c r="DG29" s="20"/>
      <c r="DH29" s="19"/>
      <c r="DI29" s="20"/>
      <c r="DJ29" s="19"/>
      <c r="DK29" s="20"/>
      <c r="DL29" s="19"/>
      <c r="DM29" s="20"/>
      <c r="DN29" s="19"/>
      <c r="DO29" s="20"/>
      <c r="DP29" s="19"/>
      <c r="DQ29" s="20"/>
      <c r="DR29" s="19"/>
      <c r="DS29" s="20"/>
      <c r="DT29" s="19"/>
      <c r="DU29" s="20"/>
      <c r="DV29" s="19"/>
      <c r="DW29" s="20"/>
      <c r="DX29" s="19"/>
      <c r="DY29" s="20"/>
      <c r="DZ29" s="19"/>
      <c r="EA29" s="20"/>
      <c r="EB29" s="19"/>
      <c r="EC29" s="20"/>
      <c r="ED29" s="19"/>
      <c r="EE29" s="20"/>
      <c r="EF29" s="19"/>
      <c r="EG29" s="20"/>
      <c r="EH29" s="19"/>
      <c r="EI29" s="20"/>
      <c r="EJ29" s="19"/>
      <c r="EK29" s="20"/>
      <c r="EL29" s="19"/>
      <c r="EM29" s="20"/>
      <c r="EN29" s="25"/>
      <c r="EO29" s="25"/>
      <c r="EP29" s="26">
        <f t="shared" si="20"/>
        <v>0</v>
      </c>
      <c r="EQ29" s="26">
        <f t="shared" si="20"/>
        <v>0</v>
      </c>
    </row>
    <row r="30" spans="1:147" ht="15.75" customHeight="1" x14ac:dyDescent="0.25">
      <c r="A30" s="188">
        <v>6</v>
      </c>
      <c r="B30" s="188"/>
      <c r="C30" s="182" t="s">
        <v>192</v>
      </c>
      <c r="D30" s="192" t="s">
        <v>193</v>
      </c>
      <c r="E30" s="189">
        <v>13916</v>
      </c>
      <c r="F30" s="190"/>
      <c r="G30" s="191"/>
      <c r="H30" s="185"/>
      <c r="I30" s="193"/>
      <c r="J30" s="220">
        <v>1.4</v>
      </c>
      <c r="K30" s="196">
        <v>1.68</v>
      </c>
      <c r="L30" s="196">
        <v>2.23</v>
      </c>
      <c r="M30" s="195">
        <v>2.57</v>
      </c>
      <c r="N30" s="55">
        <f>SUM(N31:N34)</f>
        <v>1</v>
      </c>
      <c r="O30" s="55">
        <f t="shared" ref="O30:BZ30" si="21">SUM(O31:O34)</f>
        <v>6768.9650559999991</v>
      </c>
      <c r="P30" s="55">
        <f t="shared" si="21"/>
        <v>0</v>
      </c>
      <c r="Q30" s="55">
        <f t="shared" si="21"/>
        <v>0</v>
      </c>
      <c r="R30" s="55">
        <f t="shared" si="21"/>
        <v>0</v>
      </c>
      <c r="S30" s="55">
        <f t="shared" si="21"/>
        <v>0</v>
      </c>
      <c r="T30" s="187">
        <f t="shared" si="21"/>
        <v>0</v>
      </c>
      <c r="U30" s="187">
        <f t="shared" si="21"/>
        <v>0</v>
      </c>
      <c r="V30" s="55">
        <f t="shared" si="21"/>
        <v>750</v>
      </c>
      <c r="W30" s="55">
        <f t="shared" si="21"/>
        <v>19230899.583168</v>
      </c>
      <c r="X30" s="55">
        <f t="shared" si="21"/>
        <v>0</v>
      </c>
      <c r="Y30" s="55">
        <f t="shared" si="21"/>
        <v>0</v>
      </c>
      <c r="Z30" s="55">
        <f t="shared" si="21"/>
        <v>4</v>
      </c>
      <c r="AA30" s="55">
        <f t="shared" si="21"/>
        <v>82066.932561599999</v>
      </c>
      <c r="AB30" s="55">
        <f t="shared" si="21"/>
        <v>0</v>
      </c>
      <c r="AC30" s="55">
        <f t="shared" si="21"/>
        <v>0</v>
      </c>
      <c r="AD30" s="55">
        <f t="shared" si="21"/>
        <v>8</v>
      </c>
      <c r="AE30" s="55">
        <f t="shared" si="21"/>
        <v>149585.19923199998</v>
      </c>
      <c r="AF30" s="55">
        <f t="shared" si="21"/>
        <v>0</v>
      </c>
      <c r="AG30" s="55">
        <f t="shared" si="21"/>
        <v>0</v>
      </c>
      <c r="AH30" s="55">
        <f t="shared" si="21"/>
        <v>5</v>
      </c>
      <c r="AI30" s="55">
        <f t="shared" si="21"/>
        <v>111689.45418399999</v>
      </c>
      <c r="AJ30" s="55">
        <f t="shared" si="21"/>
        <v>0</v>
      </c>
      <c r="AK30" s="55">
        <f t="shared" si="21"/>
        <v>0</v>
      </c>
      <c r="AL30" s="55">
        <f t="shared" si="21"/>
        <v>0</v>
      </c>
      <c r="AM30" s="55">
        <f t="shared" si="21"/>
        <v>0</v>
      </c>
      <c r="AN30" s="55">
        <f t="shared" si="21"/>
        <v>0</v>
      </c>
      <c r="AO30" s="55">
        <f t="shared" si="21"/>
        <v>0</v>
      </c>
      <c r="AP30" s="187">
        <f t="shared" si="21"/>
        <v>0</v>
      </c>
      <c r="AQ30" s="187">
        <f t="shared" si="21"/>
        <v>0</v>
      </c>
      <c r="AR30" s="55">
        <f t="shared" si="21"/>
        <v>0</v>
      </c>
      <c r="AS30" s="55">
        <f t="shared" si="21"/>
        <v>0</v>
      </c>
      <c r="AT30" s="55">
        <f t="shared" si="21"/>
        <v>0</v>
      </c>
      <c r="AU30" s="55">
        <f t="shared" si="21"/>
        <v>0</v>
      </c>
      <c r="AV30" s="55">
        <f t="shared" si="21"/>
        <v>0</v>
      </c>
      <c r="AW30" s="55">
        <f t="shared" si="21"/>
        <v>0</v>
      </c>
      <c r="AX30" s="187">
        <f t="shared" si="21"/>
        <v>0</v>
      </c>
      <c r="AY30" s="187">
        <f t="shared" si="21"/>
        <v>0</v>
      </c>
      <c r="AZ30" s="55">
        <f t="shared" si="21"/>
        <v>33</v>
      </c>
      <c r="BA30" s="55">
        <f t="shared" si="21"/>
        <v>605109.76198399998</v>
      </c>
      <c r="BB30" s="55">
        <f t="shared" si="21"/>
        <v>20</v>
      </c>
      <c r="BC30" s="55">
        <f t="shared" si="21"/>
        <v>373962.99807999987</v>
      </c>
      <c r="BD30" s="55">
        <f t="shared" si="21"/>
        <v>0</v>
      </c>
      <c r="BE30" s="55">
        <f t="shared" si="21"/>
        <v>0</v>
      </c>
      <c r="BF30" s="55">
        <f t="shared" si="21"/>
        <v>0</v>
      </c>
      <c r="BG30" s="55">
        <f t="shared" si="21"/>
        <v>0</v>
      </c>
      <c r="BH30" s="55">
        <f t="shared" si="21"/>
        <v>0</v>
      </c>
      <c r="BI30" s="55">
        <f t="shared" si="21"/>
        <v>0</v>
      </c>
      <c r="BJ30" s="55">
        <f t="shared" si="21"/>
        <v>0</v>
      </c>
      <c r="BK30" s="55">
        <f t="shared" si="21"/>
        <v>0</v>
      </c>
      <c r="BL30" s="55">
        <f t="shared" si="21"/>
        <v>0</v>
      </c>
      <c r="BM30" s="55">
        <f t="shared" si="21"/>
        <v>0</v>
      </c>
      <c r="BN30" s="55">
        <f t="shared" si="21"/>
        <v>0</v>
      </c>
      <c r="BO30" s="55">
        <f t="shared" si="21"/>
        <v>0</v>
      </c>
      <c r="BP30" s="55">
        <f t="shared" si="21"/>
        <v>13</v>
      </c>
      <c r="BQ30" s="55">
        <f t="shared" si="21"/>
        <v>243075.94875199997</v>
      </c>
      <c r="BR30" s="55">
        <f t="shared" si="21"/>
        <v>0</v>
      </c>
      <c r="BS30" s="55">
        <f t="shared" si="21"/>
        <v>0</v>
      </c>
      <c r="BT30" s="55">
        <f t="shared" si="21"/>
        <v>0</v>
      </c>
      <c r="BU30" s="55">
        <f t="shared" si="21"/>
        <v>0</v>
      </c>
      <c r="BV30" s="55">
        <f t="shared" si="21"/>
        <v>0</v>
      </c>
      <c r="BW30" s="55">
        <f t="shared" si="21"/>
        <v>0</v>
      </c>
      <c r="BX30" s="55">
        <f t="shared" si="21"/>
        <v>0</v>
      </c>
      <c r="BY30" s="55">
        <f t="shared" si="21"/>
        <v>0</v>
      </c>
      <c r="BZ30" s="55">
        <f t="shared" si="21"/>
        <v>0</v>
      </c>
      <c r="CA30" s="55">
        <f t="shared" ref="CA30:EL30" si="22">SUM(CA31:CA34)</f>
        <v>0</v>
      </c>
      <c r="CB30" s="55">
        <f t="shared" si="22"/>
        <v>204</v>
      </c>
      <c r="CC30" s="55">
        <f t="shared" si="22"/>
        <v>3814422.5804159995</v>
      </c>
      <c r="CD30" s="187">
        <f t="shared" si="22"/>
        <v>4</v>
      </c>
      <c r="CE30" s="187">
        <f t="shared" si="22"/>
        <v>62863.414767999988</v>
      </c>
      <c r="CF30" s="55">
        <f t="shared" si="22"/>
        <v>0</v>
      </c>
      <c r="CG30" s="55">
        <f t="shared" si="22"/>
        <v>0</v>
      </c>
      <c r="CH30" s="55">
        <f t="shared" si="22"/>
        <v>45</v>
      </c>
      <c r="CI30" s="55">
        <f t="shared" si="22"/>
        <v>841416.74567999993</v>
      </c>
      <c r="CJ30" s="55">
        <f t="shared" si="22"/>
        <v>11</v>
      </c>
      <c r="CK30" s="55">
        <f t="shared" si="22"/>
        <v>181821.27924799998</v>
      </c>
      <c r="CL30" s="55">
        <f t="shared" si="22"/>
        <v>0</v>
      </c>
      <c r="CM30" s="55">
        <f t="shared" si="22"/>
        <v>0</v>
      </c>
      <c r="CN30" s="55">
        <f t="shared" si="22"/>
        <v>0</v>
      </c>
      <c r="CO30" s="55">
        <f t="shared" si="22"/>
        <v>0</v>
      </c>
      <c r="CP30" s="55">
        <f t="shared" si="22"/>
        <v>0</v>
      </c>
      <c r="CQ30" s="55">
        <f t="shared" si="22"/>
        <v>0</v>
      </c>
      <c r="CR30" s="55">
        <f t="shared" si="22"/>
        <v>0</v>
      </c>
      <c r="CS30" s="55">
        <f t="shared" si="22"/>
        <v>0</v>
      </c>
      <c r="CT30" s="55">
        <f t="shared" si="22"/>
        <v>0</v>
      </c>
      <c r="CU30" s="55">
        <f t="shared" si="22"/>
        <v>0</v>
      </c>
      <c r="CV30" s="55">
        <f t="shared" si="22"/>
        <v>0</v>
      </c>
      <c r="CW30" s="55">
        <f t="shared" si="22"/>
        <v>0</v>
      </c>
      <c r="CX30" s="55">
        <f t="shared" si="22"/>
        <v>0</v>
      </c>
      <c r="CY30" s="55">
        <f t="shared" si="22"/>
        <v>0</v>
      </c>
      <c r="CZ30" s="55">
        <f t="shared" si="22"/>
        <v>0</v>
      </c>
      <c r="DA30" s="55">
        <f t="shared" si="22"/>
        <v>0</v>
      </c>
      <c r="DB30" s="55">
        <f t="shared" si="22"/>
        <v>54</v>
      </c>
      <c r="DC30" s="55">
        <f t="shared" si="22"/>
        <v>1192006.0349456</v>
      </c>
      <c r="DD30" s="55">
        <f t="shared" si="22"/>
        <v>4</v>
      </c>
      <c r="DE30" s="55">
        <f t="shared" si="22"/>
        <v>32391.282380799999</v>
      </c>
      <c r="DF30" s="55">
        <f t="shared" si="22"/>
        <v>8</v>
      </c>
      <c r="DG30" s="55">
        <f t="shared" si="22"/>
        <v>178703.12669440001</v>
      </c>
      <c r="DH30" s="55">
        <f t="shared" si="22"/>
        <v>20</v>
      </c>
      <c r="DI30" s="55">
        <f t="shared" si="22"/>
        <v>432517.74649440002</v>
      </c>
      <c r="DJ30" s="55">
        <f t="shared" si="22"/>
        <v>0</v>
      </c>
      <c r="DK30" s="55">
        <f t="shared" si="22"/>
        <v>0</v>
      </c>
      <c r="DL30" s="55">
        <f t="shared" si="22"/>
        <v>0</v>
      </c>
      <c r="DM30" s="55">
        <f t="shared" si="22"/>
        <v>0</v>
      </c>
      <c r="DN30" s="55">
        <f t="shared" si="22"/>
        <v>11</v>
      </c>
      <c r="DO30" s="55">
        <f t="shared" si="22"/>
        <v>217236.65872159999</v>
      </c>
      <c r="DP30" s="55">
        <f t="shared" si="22"/>
        <v>0</v>
      </c>
      <c r="DQ30" s="55">
        <f t="shared" si="22"/>
        <v>0</v>
      </c>
      <c r="DR30" s="55">
        <f t="shared" si="22"/>
        <v>4</v>
      </c>
      <c r="DS30" s="55">
        <f t="shared" si="22"/>
        <v>75111.493105600006</v>
      </c>
      <c r="DT30" s="55">
        <f t="shared" si="22"/>
        <v>5</v>
      </c>
      <c r="DU30" s="55">
        <f t="shared" si="22"/>
        <v>111689.45418399999</v>
      </c>
      <c r="DV30" s="55">
        <f t="shared" si="22"/>
        <v>0</v>
      </c>
      <c r="DW30" s="55">
        <f t="shared" si="22"/>
        <v>0</v>
      </c>
      <c r="DX30" s="55">
        <f t="shared" si="22"/>
        <v>4</v>
      </c>
      <c r="DY30" s="55">
        <f t="shared" si="22"/>
        <v>114042.88496439999</v>
      </c>
      <c r="DZ30" s="55">
        <f t="shared" si="22"/>
        <v>0</v>
      </c>
      <c r="EA30" s="55">
        <f t="shared" si="22"/>
        <v>0</v>
      </c>
      <c r="EB30" s="55">
        <f t="shared" si="22"/>
        <v>0</v>
      </c>
      <c r="EC30" s="55">
        <f t="shared" si="22"/>
        <v>0</v>
      </c>
      <c r="ED30" s="55">
        <f t="shared" si="22"/>
        <v>0</v>
      </c>
      <c r="EE30" s="55">
        <f t="shared" si="22"/>
        <v>0</v>
      </c>
      <c r="EF30" s="55">
        <f t="shared" si="22"/>
        <v>0</v>
      </c>
      <c r="EG30" s="55">
        <f t="shared" si="22"/>
        <v>0</v>
      </c>
      <c r="EH30" s="187">
        <f t="shared" si="22"/>
        <v>0</v>
      </c>
      <c r="EI30" s="187">
        <f t="shared" si="22"/>
        <v>0</v>
      </c>
      <c r="EJ30" s="55">
        <f t="shared" si="22"/>
        <v>0</v>
      </c>
      <c r="EK30" s="55">
        <f t="shared" si="22"/>
        <v>0</v>
      </c>
      <c r="EL30" s="55">
        <f t="shared" si="22"/>
        <v>0</v>
      </c>
      <c r="EM30" s="55">
        <f t="shared" ref="EM30:EQ30" si="23">SUM(EM31:EM34)</f>
        <v>0</v>
      </c>
      <c r="EN30" s="55"/>
      <c r="EO30" s="55"/>
      <c r="EP30" s="55">
        <f t="shared" si="23"/>
        <v>1208</v>
      </c>
      <c r="EQ30" s="55">
        <f t="shared" si="23"/>
        <v>28057381.544620395</v>
      </c>
    </row>
    <row r="31" spans="1:147" s="132" customFormat="1" ht="31.5" customHeight="1" x14ac:dyDescent="0.25">
      <c r="A31" s="13"/>
      <c r="B31" s="13">
        <v>16</v>
      </c>
      <c r="C31" s="13" t="s">
        <v>194</v>
      </c>
      <c r="D31" s="126" t="s">
        <v>195</v>
      </c>
      <c r="E31" s="15">
        <v>13916</v>
      </c>
      <c r="F31" s="13">
        <v>0.35</v>
      </c>
      <c r="G31" s="133">
        <v>0.97440000000000004</v>
      </c>
      <c r="H31" s="49">
        <v>1</v>
      </c>
      <c r="I31" s="50"/>
      <c r="J31" s="48">
        <v>1.4</v>
      </c>
      <c r="K31" s="48">
        <v>1.68</v>
      </c>
      <c r="L31" s="48">
        <v>2.23</v>
      </c>
      <c r="M31" s="51">
        <v>2.57</v>
      </c>
      <c r="N31" s="54">
        <v>1</v>
      </c>
      <c r="O31" s="19">
        <f>(N31*$E31*$F31*((1-$G31)+$G31*$J31*$H31))</f>
        <v>6768.9650559999991</v>
      </c>
      <c r="P31" s="52"/>
      <c r="Q31" s="20"/>
      <c r="R31" s="52"/>
      <c r="S31" s="19">
        <f>(R31*$E31*$F31*((1-$G31)+$G31*$J31*$H31))</f>
        <v>0</v>
      </c>
      <c r="T31" s="54"/>
      <c r="U31" s="20"/>
      <c r="V31" s="54"/>
      <c r="W31" s="19">
        <f>(V31*$E31*$F31*((1-$G31)+$G31*$J31*$H31))</f>
        <v>0</v>
      </c>
      <c r="X31" s="54"/>
      <c r="Y31" s="20"/>
      <c r="Z31" s="52">
        <v>1</v>
      </c>
      <c r="AA31" s="19">
        <f>(Z31*$E31*$F31*((1-$G31)+$G31*$J31*$H31))</f>
        <v>6768.9650559999991</v>
      </c>
      <c r="AB31" s="58"/>
      <c r="AC31" s="58"/>
      <c r="AD31" s="52"/>
      <c r="AE31" s="19">
        <f>(AD31*$E31*$F31*((1-$G31)+$G31*$J31*$H31))</f>
        <v>0</v>
      </c>
      <c r="AF31" s="52"/>
      <c r="AG31" s="20"/>
      <c r="AH31" s="52"/>
      <c r="AI31" s="19">
        <f>(AH31*$E31*$F31*((1-$G31)+$G31*$K31*$H31))</f>
        <v>0</v>
      </c>
      <c r="AJ31" s="54"/>
      <c r="AK31" s="20"/>
      <c r="AL31" s="52"/>
      <c r="AM31" s="21"/>
      <c r="AN31" s="54"/>
      <c r="AO31" s="20"/>
      <c r="AP31" s="55"/>
      <c r="AQ31" s="20"/>
      <c r="AR31" s="52"/>
      <c r="AS31" s="20"/>
      <c r="AT31" s="52"/>
      <c r="AU31" s="20"/>
      <c r="AV31" s="54"/>
      <c r="AW31" s="20"/>
      <c r="AX31" s="54"/>
      <c r="AY31" s="21"/>
      <c r="AZ31" s="54">
        <v>1</v>
      </c>
      <c r="BA31" s="19">
        <f>(AZ31*$E31*$F31*((1-$G31)+$G31*$J31*$H31))</f>
        <v>6768.9650559999991</v>
      </c>
      <c r="BB31" s="54"/>
      <c r="BC31" s="19">
        <f>(BB31*$E31*$F31*((1-$G31)+$G31*$J31*$H31))</f>
        <v>0</v>
      </c>
      <c r="BD31" s="54"/>
      <c r="BE31" s="20"/>
      <c r="BF31" s="54"/>
      <c r="BG31" s="20"/>
      <c r="BH31" s="54"/>
      <c r="BI31" s="20"/>
      <c r="BJ31" s="54"/>
      <c r="BK31" s="20"/>
      <c r="BL31" s="54"/>
      <c r="BM31" s="20"/>
      <c r="BN31" s="54"/>
      <c r="BO31" s="20"/>
      <c r="BP31" s="54"/>
      <c r="BQ31" s="19">
        <f>(BP31*$E31*$F31*((1-$G31)+$G31*$J31*$H31))</f>
        <v>0</v>
      </c>
      <c r="BR31" s="54"/>
      <c r="BS31" s="20"/>
      <c r="BT31" s="54"/>
      <c r="BU31" s="20"/>
      <c r="BV31" s="54"/>
      <c r="BW31" s="20"/>
      <c r="BX31" s="59"/>
      <c r="BY31" s="24"/>
      <c r="BZ31" s="54"/>
      <c r="CA31" s="20"/>
      <c r="CB31" s="52"/>
      <c r="CC31" s="19">
        <f>(CB31*$E31*$F31*((1-$G31)+$G31*$J31*$H31))</f>
        <v>0</v>
      </c>
      <c r="CD31" s="54">
        <v>1</v>
      </c>
      <c r="CE31" s="19">
        <f>(CD31*$E31*$F31*((1-$G31)+$G31*$J31*$H31))</f>
        <v>6768.9650559999991</v>
      </c>
      <c r="CF31" s="54"/>
      <c r="CG31" s="20"/>
      <c r="CH31" s="54"/>
      <c r="CI31" s="19">
        <f>(CH31*$E31*$F31*((1-$G31)+$G31*$J31*$H31))</f>
        <v>0</v>
      </c>
      <c r="CJ31" s="54">
        <v>2</v>
      </c>
      <c r="CK31" s="19">
        <f>(CJ31*$E31*$F31*((1-$G31)+$G31*$J31*$H31))</f>
        <v>13537.930111999998</v>
      </c>
      <c r="CL31" s="52"/>
      <c r="CM31" s="20"/>
      <c r="CN31" s="54"/>
      <c r="CO31" s="20"/>
      <c r="CP31" s="54"/>
      <c r="CQ31" s="20"/>
      <c r="CR31" s="52"/>
      <c r="CS31" s="20"/>
      <c r="CT31" s="52"/>
      <c r="CU31" s="20"/>
      <c r="CV31" s="52"/>
      <c r="CW31" s="20"/>
      <c r="CX31" s="54"/>
      <c r="CY31" s="20"/>
      <c r="CZ31" s="54"/>
      <c r="DA31" s="20"/>
      <c r="DB31" s="54">
        <v>1</v>
      </c>
      <c r="DC31" s="19">
        <f>(DB31*$E31*$F31*((1-$G31)+$G31*$K31*$H31))</f>
        <v>8097.8205951999998</v>
      </c>
      <c r="DD31" s="52">
        <v>4</v>
      </c>
      <c r="DE31" s="20">
        <f>DD31*E31*F31*((1-G31)+G31*K31*H31*DE9)</f>
        <v>32391.282380799999</v>
      </c>
      <c r="DF31" s="54"/>
      <c r="DG31" s="19">
        <f>(DF31*$E31*$F31*((1-$G31)+$G31*$K31*$H31))</f>
        <v>0</v>
      </c>
      <c r="DH31" s="54">
        <v>1</v>
      </c>
      <c r="DI31" s="19">
        <f>DH31*E31*F31*((1-G31)+G31*K31*H31)</f>
        <v>8097.8205951999998</v>
      </c>
      <c r="DJ31" s="54"/>
      <c r="DK31" s="20"/>
      <c r="DL31" s="54"/>
      <c r="DM31" s="20"/>
      <c r="DN31" s="54">
        <v>2</v>
      </c>
      <c r="DO31" s="19">
        <f>(DN31*$E31*$F31*((1-$G31)+$G31*$K31*$H31))</f>
        <v>16195.6411904</v>
      </c>
      <c r="DP31" s="54"/>
      <c r="DQ31" s="20"/>
      <c r="DR31" s="54">
        <v>1</v>
      </c>
      <c r="DS31" s="19">
        <f>(DR31*$E31*$F31*((1-$G31)+$G31*$K31*$H31))</f>
        <v>8097.8205951999998</v>
      </c>
      <c r="DT31" s="54"/>
      <c r="DU31" s="19">
        <f>(DT31*$E31*$F31*((1-$G31)+$G31*$K31*$H31))</f>
        <v>0</v>
      </c>
      <c r="DV31" s="54"/>
      <c r="DW31" s="20"/>
      <c r="DX31" s="54">
        <v>1</v>
      </c>
      <c r="DY31" s="19">
        <f>(DX31*$E31*$F31*((1-$G31)+$G31*$M31*$H31))</f>
        <v>12321.682844799996</v>
      </c>
      <c r="DZ31" s="55"/>
      <c r="EA31" s="20"/>
      <c r="EB31" s="19"/>
      <c r="EC31" s="20"/>
      <c r="ED31" s="54"/>
      <c r="EE31" s="20"/>
      <c r="EF31" s="54"/>
      <c r="EG31" s="20"/>
      <c r="EH31" s="19"/>
      <c r="EI31" s="20"/>
      <c r="EJ31" s="19"/>
      <c r="EK31" s="20"/>
      <c r="EL31" s="19"/>
      <c r="EM31" s="20"/>
      <c r="EN31" s="25"/>
      <c r="EO31" s="25"/>
      <c r="EP31" s="26">
        <f t="shared" ref="EP31:EQ34" si="24">SUM(N31,X31,P31,R31,Z31,T31,V31,AD31,AF31,AH31,AJ31,AL31,AR31,AT31,AV31,AP31,CL31,CR31,CV31,BZ31,CB31,DB31,DD31,DF31,DH31,DJ31,DL31,DN31,AX31,AN31,AZ31,BB31,BD31,BF31,BH31,BJ31,BL31,BN31,BP31,BR31,BT31,ED31,EF31,DZ31,EB31,BV31,BX31,CT31,CN31,CP31,CX31,CZ31,CD31,CF31,CH31,CJ31,DP31,DR31,DT31,DV31,DX31,EH31,EJ31,EL31)</f>
        <v>16</v>
      </c>
      <c r="EQ31" s="26">
        <f t="shared" si="24"/>
        <v>125815.8585376</v>
      </c>
    </row>
    <row r="32" spans="1:147" s="132" customFormat="1" ht="31.5" customHeight="1" x14ac:dyDescent="0.25">
      <c r="A32" s="13"/>
      <c r="B32" s="13">
        <v>17</v>
      </c>
      <c r="C32" s="13" t="s">
        <v>196</v>
      </c>
      <c r="D32" s="126" t="s">
        <v>197</v>
      </c>
      <c r="E32" s="15">
        <v>13916</v>
      </c>
      <c r="F32" s="13">
        <v>0.97</v>
      </c>
      <c r="G32" s="133">
        <v>0.96299999999999997</v>
      </c>
      <c r="H32" s="49">
        <v>1</v>
      </c>
      <c r="I32" s="50"/>
      <c r="J32" s="48">
        <v>1.4</v>
      </c>
      <c r="K32" s="48">
        <v>1.68</v>
      </c>
      <c r="L32" s="48">
        <v>2.23</v>
      </c>
      <c r="M32" s="51">
        <v>2.57</v>
      </c>
      <c r="N32" s="54"/>
      <c r="O32" s="20"/>
      <c r="P32" s="52"/>
      <c r="Q32" s="20"/>
      <c r="R32" s="52"/>
      <c r="S32" s="19">
        <f>(R32*$E32*$F32*((1-$G32)+$G32*$J32*$H32))</f>
        <v>0</v>
      </c>
      <c r="T32" s="54"/>
      <c r="U32" s="20"/>
      <c r="V32" s="54"/>
      <c r="W32" s="19">
        <f>(V32*$E32*$F32*((1-$G32)+$G32*$J32*$H32))</f>
        <v>0</v>
      </c>
      <c r="X32" s="54"/>
      <c r="Y32" s="20"/>
      <c r="Z32" s="52">
        <v>1</v>
      </c>
      <c r="AA32" s="19">
        <f>(Z32*$E32*$F32*((1-$G32)+$G32*$J32*$H32))</f>
        <v>18698.149903999998</v>
      </c>
      <c r="AB32" s="58"/>
      <c r="AC32" s="58"/>
      <c r="AD32" s="52">
        <v>8</v>
      </c>
      <c r="AE32" s="19">
        <f>(AD32*$E32*$F32*((1-$G32)+$G32*$J32*$H32))</f>
        <v>149585.19923199998</v>
      </c>
      <c r="AF32" s="52"/>
      <c r="AG32" s="20"/>
      <c r="AH32" s="52">
        <v>5</v>
      </c>
      <c r="AI32" s="19">
        <f>(AH32*$E32*$F32*((1-$G32)+$G32*$K32*$H32))</f>
        <v>111689.45418399999</v>
      </c>
      <c r="AJ32" s="54"/>
      <c r="AK32" s="20"/>
      <c r="AL32" s="52"/>
      <c r="AM32" s="21"/>
      <c r="AN32" s="54"/>
      <c r="AO32" s="20"/>
      <c r="AP32" s="55"/>
      <c r="AQ32" s="20"/>
      <c r="AR32" s="52"/>
      <c r="AS32" s="20"/>
      <c r="AT32" s="52"/>
      <c r="AU32" s="20"/>
      <c r="AV32" s="54"/>
      <c r="AW32" s="20"/>
      <c r="AX32" s="54"/>
      <c r="AY32" s="21"/>
      <c r="AZ32" s="54">
        <v>32</v>
      </c>
      <c r="BA32" s="19">
        <f>(AZ32*$E32*$F32*((1-$G32)+$G32*$J32*$H32))</f>
        <v>598340.79692799994</v>
      </c>
      <c r="BB32" s="54">
        <v>20</v>
      </c>
      <c r="BC32" s="19">
        <f>(BB32*$E32*$F32*((1-$G32)+$G32*$J32*$H32))</f>
        <v>373962.99807999987</v>
      </c>
      <c r="BD32" s="54"/>
      <c r="BE32" s="20"/>
      <c r="BF32" s="54"/>
      <c r="BG32" s="20"/>
      <c r="BH32" s="54"/>
      <c r="BI32" s="20"/>
      <c r="BJ32" s="54"/>
      <c r="BK32" s="20"/>
      <c r="BL32" s="54"/>
      <c r="BM32" s="20"/>
      <c r="BN32" s="54"/>
      <c r="BO32" s="20"/>
      <c r="BP32" s="54">
        <v>13</v>
      </c>
      <c r="BQ32" s="19">
        <f>(BP32*$E32*$F32*((1-$G32)+$G32*$J32*$H32))</f>
        <v>243075.94875199997</v>
      </c>
      <c r="BR32" s="54"/>
      <c r="BS32" s="20"/>
      <c r="BT32" s="54"/>
      <c r="BU32" s="20"/>
      <c r="BV32" s="54"/>
      <c r="BW32" s="20"/>
      <c r="BX32" s="59"/>
      <c r="BY32" s="24"/>
      <c r="BZ32" s="54"/>
      <c r="CA32" s="20"/>
      <c r="CB32" s="52">
        <v>204</v>
      </c>
      <c r="CC32" s="19">
        <f>(CB32*$E32*$F32*((1-$G32)+$G32*$J32*$H32))</f>
        <v>3814422.5804159995</v>
      </c>
      <c r="CD32" s="54">
        <v>3</v>
      </c>
      <c r="CE32" s="19">
        <f>(CD32*$E32*$F32*((1-$G32)+$G32*$J32*$H32))</f>
        <v>56094.449711999987</v>
      </c>
      <c r="CF32" s="54"/>
      <c r="CG32" s="20"/>
      <c r="CH32" s="54">
        <v>45</v>
      </c>
      <c r="CI32" s="19">
        <f>(CH32*$E32*$F32*((1-$G32)+$G32*$J32*$H32))</f>
        <v>841416.74567999993</v>
      </c>
      <c r="CJ32" s="54">
        <v>9</v>
      </c>
      <c r="CK32" s="19">
        <f>(CJ32*$E32*$F32*((1-$G32)+$G32*$J32*$H32))</f>
        <v>168283.34913599998</v>
      </c>
      <c r="CL32" s="52"/>
      <c r="CM32" s="20"/>
      <c r="CN32" s="54"/>
      <c r="CO32" s="20"/>
      <c r="CP32" s="54"/>
      <c r="CQ32" s="20"/>
      <c r="CR32" s="52"/>
      <c r="CS32" s="20"/>
      <c r="CT32" s="52"/>
      <c r="CU32" s="20"/>
      <c r="CV32" s="52"/>
      <c r="CW32" s="20"/>
      <c r="CX32" s="54"/>
      <c r="CY32" s="20"/>
      <c r="CZ32" s="54"/>
      <c r="DA32" s="20"/>
      <c r="DB32" s="54">
        <v>53</v>
      </c>
      <c r="DC32" s="19">
        <f>(DB32*$E32*$F32*((1-$G32)+$G32*$K32*$H32))</f>
        <v>1183908.2143504</v>
      </c>
      <c r="DD32" s="52"/>
      <c r="DE32" s="20">
        <f>DD32*E32*F32*((1-G32)+G32*K32*H32*DE10)</f>
        <v>0</v>
      </c>
      <c r="DF32" s="54">
        <v>8</v>
      </c>
      <c r="DG32" s="19">
        <f>(DF32*$E32*$F32*((1-$G32)+$G32*$K32*$H32))</f>
        <v>178703.12669440001</v>
      </c>
      <c r="DH32" s="54">
        <v>19</v>
      </c>
      <c r="DI32" s="19">
        <f>DH32*E32*F32*((1-G32)+G32*K32*H32)</f>
        <v>424419.92589920003</v>
      </c>
      <c r="DJ32" s="54"/>
      <c r="DK32" s="20"/>
      <c r="DL32" s="54"/>
      <c r="DM32" s="20"/>
      <c r="DN32" s="54">
        <v>9</v>
      </c>
      <c r="DO32" s="19">
        <f>(DN32*$E32*$F32*((1-$G32)+$G32*$K32*$H32))</f>
        <v>201041.01753119999</v>
      </c>
      <c r="DP32" s="54"/>
      <c r="DQ32" s="20"/>
      <c r="DR32" s="54">
        <v>3</v>
      </c>
      <c r="DS32" s="19">
        <f>(DR32*$E32*$F32*((1-$G32)+$G32*$K32*$H32))</f>
        <v>67013.672510400007</v>
      </c>
      <c r="DT32" s="54">
        <v>5</v>
      </c>
      <c r="DU32" s="19">
        <f>(DT32*$E32*$F32*((1-$G32)+$G32*$K32*$H32))</f>
        <v>111689.45418399999</v>
      </c>
      <c r="DV32" s="54"/>
      <c r="DW32" s="20"/>
      <c r="DX32" s="54">
        <v>3</v>
      </c>
      <c r="DY32" s="19">
        <f>(DX32*$E32*$F32*((1-$G32)+$G32*$M32*$H32))</f>
        <v>101721.20211959998</v>
      </c>
      <c r="DZ32" s="55"/>
      <c r="EA32" s="20"/>
      <c r="EB32" s="19"/>
      <c r="EC32" s="20"/>
      <c r="ED32" s="54"/>
      <c r="EE32" s="20"/>
      <c r="EF32" s="54"/>
      <c r="EG32" s="20"/>
      <c r="EH32" s="19"/>
      <c r="EI32" s="20"/>
      <c r="EJ32" s="19"/>
      <c r="EK32" s="20"/>
      <c r="EL32" s="19"/>
      <c r="EM32" s="20"/>
      <c r="EN32" s="25"/>
      <c r="EO32" s="25"/>
      <c r="EP32" s="26">
        <f t="shared" si="24"/>
        <v>440</v>
      </c>
      <c r="EQ32" s="26">
        <f t="shared" si="24"/>
        <v>8644066.2853131983</v>
      </c>
    </row>
    <row r="33" spans="1:147" s="132" customFormat="1" ht="31.5" customHeight="1" x14ac:dyDescent="0.25">
      <c r="A33" s="13"/>
      <c r="B33" s="13">
        <v>18</v>
      </c>
      <c r="C33" s="13" t="s">
        <v>198</v>
      </c>
      <c r="D33" s="126" t="s">
        <v>199</v>
      </c>
      <c r="E33" s="15">
        <v>13916</v>
      </c>
      <c r="F33" s="13">
        <v>0.97</v>
      </c>
      <c r="G33" s="133">
        <v>0.98270000000000002</v>
      </c>
      <c r="H33" s="49">
        <v>1</v>
      </c>
      <c r="I33" s="50"/>
      <c r="J33" s="48">
        <v>1.4</v>
      </c>
      <c r="K33" s="48">
        <v>1.68</v>
      </c>
      <c r="L33" s="48">
        <v>2.23</v>
      </c>
      <c r="M33" s="51">
        <v>2.57</v>
      </c>
      <c r="N33" s="54"/>
      <c r="O33" s="20"/>
      <c r="P33" s="52"/>
      <c r="Q33" s="20"/>
      <c r="R33" s="52"/>
      <c r="S33" s="19">
        <f>(R33*$E33*$F33*((1-$G33)+$G33*$J33*$H33))</f>
        <v>0</v>
      </c>
      <c r="T33" s="54"/>
      <c r="U33" s="20"/>
      <c r="V33" s="54">
        <v>480</v>
      </c>
      <c r="W33" s="19">
        <f>(V33*$E33*$F33*((1-$G33)+$G33*$J33*$H33))</f>
        <v>9026168.7559679989</v>
      </c>
      <c r="X33" s="54"/>
      <c r="Y33" s="20"/>
      <c r="Z33" s="52">
        <v>1</v>
      </c>
      <c r="AA33" s="19">
        <f>(Z33*$E33*$F33*((1-$G33)+$G33*$J33*$H33))</f>
        <v>18804.518241599999</v>
      </c>
      <c r="AB33" s="58"/>
      <c r="AC33" s="58"/>
      <c r="AD33" s="52"/>
      <c r="AE33" s="19">
        <f>(AD33*$E33*$F33*((1-$G33)+$G33*$J33*$H33))</f>
        <v>0</v>
      </c>
      <c r="AF33" s="52"/>
      <c r="AG33" s="20"/>
      <c r="AH33" s="52"/>
      <c r="AI33" s="19">
        <f>(AH33*$E33*$F33*((1-$G33)+$G33*$K33*$H33))</f>
        <v>0</v>
      </c>
      <c r="AJ33" s="54"/>
      <c r="AK33" s="20"/>
      <c r="AL33" s="52"/>
      <c r="AM33" s="21"/>
      <c r="AN33" s="54"/>
      <c r="AO33" s="20"/>
      <c r="AP33" s="55"/>
      <c r="AQ33" s="20"/>
      <c r="AR33" s="52"/>
      <c r="AS33" s="20"/>
      <c r="AT33" s="52"/>
      <c r="AU33" s="20"/>
      <c r="AV33" s="54"/>
      <c r="AW33" s="20"/>
      <c r="AX33" s="54"/>
      <c r="AY33" s="21"/>
      <c r="AZ33" s="54"/>
      <c r="BA33" s="19">
        <f>(AZ33*$E33*$F33*((1-$G33)+$G33*$J33*$H33))</f>
        <v>0</v>
      </c>
      <c r="BB33" s="54"/>
      <c r="BC33" s="19">
        <f>(BB33*$E33*$F33*((1-$G33)+$G33*$J33*$H33))</f>
        <v>0</v>
      </c>
      <c r="BD33" s="54"/>
      <c r="BE33" s="20"/>
      <c r="BF33" s="54"/>
      <c r="BG33" s="20"/>
      <c r="BH33" s="54"/>
      <c r="BI33" s="20"/>
      <c r="BJ33" s="54"/>
      <c r="BK33" s="20"/>
      <c r="BL33" s="54"/>
      <c r="BM33" s="20"/>
      <c r="BN33" s="54"/>
      <c r="BO33" s="20"/>
      <c r="BP33" s="54"/>
      <c r="BQ33" s="19">
        <f>(BP33*$E33*$F33*((1-$G33)+$G33*$J33*$H33))</f>
        <v>0</v>
      </c>
      <c r="BR33" s="54"/>
      <c r="BS33" s="20"/>
      <c r="BT33" s="54"/>
      <c r="BU33" s="20"/>
      <c r="BV33" s="54"/>
      <c r="BW33" s="20"/>
      <c r="BX33" s="59"/>
      <c r="BY33" s="24"/>
      <c r="BZ33" s="54"/>
      <c r="CA33" s="20"/>
      <c r="CB33" s="52"/>
      <c r="CC33" s="19">
        <f>(CB33*$E33*$F33*((1-$G33)+$G33*$J33*$H33))</f>
        <v>0</v>
      </c>
      <c r="CD33" s="54"/>
      <c r="CE33" s="19">
        <f>(CD33*$E33*$F33*((1-$G33)+$G33*$J33*$H33))</f>
        <v>0</v>
      </c>
      <c r="CF33" s="54"/>
      <c r="CG33" s="20"/>
      <c r="CH33" s="54"/>
      <c r="CI33" s="19">
        <f>(CH33*$E33*$F33*((1-$G33)+$G33*$J33*$H33))</f>
        <v>0</v>
      </c>
      <c r="CJ33" s="54"/>
      <c r="CK33" s="19">
        <f>(CJ33*$E33*$F33*((1-$G33)+$G33*$J33*$H33))</f>
        <v>0</v>
      </c>
      <c r="CL33" s="52"/>
      <c r="CM33" s="20"/>
      <c r="CN33" s="54"/>
      <c r="CO33" s="20"/>
      <c r="CP33" s="54"/>
      <c r="CQ33" s="20"/>
      <c r="CR33" s="52"/>
      <c r="CS33" s="20"/>
      <c r="CT33" s="52"/>
      <c r="CU33" s="20"/>
      <c r="CV33" s="52"/>
      <c r="CW33" s="20"/>
      <c r="CX33" s="54"/>
      <c r="CY33" s="20"/>
      <c r="CZ33" s="54"/>
      <c r="DA33" s="20"/>
      <c r="DB33" s="54"/>
      <c r="DC33" s="19">
        <f>(DB33*$E33*$F33*((1-$G33)+$G33*$K33*$H33))</f>
        <v>0</v>
      </c>
      <c r="DD33" s="52"/>
      <c r="DE33" s="20">
        <f>DD33*E33*F33*((1-G33)+G33*K33*H33*DE11)</f>
        <v>0</v>
      </c>
      <c r="DF33" s="54"/>
      <c r="DG33" s="19">
        <f>(DF33*$E33*$F33*((1-$G33)+$G33*$K33*$H33))</f>
        <v>0</v>
      </c>
      <c r="DH33" s="54"/>
      <c r="DI33" s="19">
        <f>DH33*E33*F33*((1-G33)+G33*K33*H33)</f>
        <v>0</v>
      </c>
      <c r="DJ33" s="54"/>
      <c r="DK33" s="20"/>
      <c r="DL33" s="54"/>
      <c r="DM33" s="20"/>
      <c r="DN33" s="54"/>
      <c r="DO33" s="19">
        <f>(DN33*$E33*$F33*((1-$G33)+$G33*$K33*$H33))</f>
        <v>0</v>
      </c>
      <c r="DP33" s="54"/>
      <c r="DQ33" s="20"/>
      <c r="DR33" s="54"/>
      <c r="DS33" s="19">
        <f>(DR33*$E33*$F33*((1-$G33)+$G33*$K33*$H33))</f>
        <v>0</v>
      </c>
      <c r="DT33" s="54"/>
      <c r="DU33" s="19">
        <f>(DT33*$E33*$F33*((1-$G33)+$G33*$K33*$H33))</f>
        <v>0</v>
      </c>
      <c r="DV33" s="54"/>
      <c r="DW33" s="20"/>
      <c r="DX33" s="54"/>
      <c r="DY33" s="19">
        <f>(DX33*$E33*$F33*((1-$G33)+$G33*$M33*$H33))</f>
        <v>0</v>
      </c>
      <c r="DZ33" s="55"/>
      <c r="EA33" s="20"/>
      <c r="EB33" s="19"/>
      <c r="EC33" s="20"/>
      <c r="ED33" s="54"/>
      <c r="EE33" s="20"/>
      <c r="EF33" s="54"/>
      <c r="EG33" s="20"/>
      <c r="EH33" s="19"/>
      <c r="EI33" s="20"/>
      <c r="EJ33" s="19"/>
      <c r="EK33" s="20"/>
      <c r="EL33" s="19"/>
      <c r="EM33" s="20"/>
      <c r="EN33" s="25"/>
      <c r="EO33" s="25"/>
      <c r="EP33" s="26">
        <f t="shared" si="24"/>
        <v>481</v>
      </c>
      <c r="EQ33" s="26">
        <f t="shared" si="24"/>
        <v>9044973.2742095981</v>
      </c>
    </row>
    <row r="34" spans="1:147" s="132" customFormat="1" ht="31.5" customHeight="1" x14ac:dyDescent="0.25">
      <c r="A34" s="13"/>
      <c r="B34" s="13">
        <v>19</v>
      </c>
      <c r="C34" s="13" t="s">
        <v>200</v>
      </c>
      <c r="D34" s="126" t="s">
        <v>201</v>
      </c>
      <c r="E34" s="15">
        <v>13916</v>
      </c>
      <c r="F34" s="13">
        <v>1.95</v>
      </c>
      <c r="G34" s="133">
        <v>0.98199999999999998</v>
      </c>
      <c r="H34" s="49">
        <v>1</v>
      </c>
      <c r="I34" s="50"/>
      <c r="J34" s="48">
        <v>1.4</v>
      </c>
      <c r="K34" s="48">
        <v>1.68</v>
      </c>
      <c r="L34" s="48">
        <v>2.23</v>
      </c>
      <c r="M34" s="51">
        <v>2.57</v>
      </c>
      <c r="N34" s="54"/>
      <c r="O34" s="20"/>
      <c r="P34" s="52"/>
      <c r="Q34" s="20"/>
      <c r="R34" s="52"/>
      <c r="S34" s="19">
        <f>(R34*$E34*$F34*((1-$G34)+$G34*$J34*$H34))</f>
        <v>0</v>
      </c>
      <c r="T34" s="54"/>
      <c r="U34" s="20"/>
      <c r="V34" s="54">
        <v>270</v>
      </c>
      <c r="W34" s="19">
        <f>(V34*$E34*$F34*((1-$G34)+$G34*$J34*$H34))</f>
        <v>10204730.827199999</v>
      </c>
      <c r="X34" s="54"/>
      <c r="Y34" s="20"/>
      <c r="Z34" s="52">
        <v>1</v>
      </c>
      <c r="AA34" s="19">
        <f>(Z34*$E34*$F34*((1-$G34)+$G34*$J34*$H34))</f>
        <v>37795.299359999997</v>
      </c>
      <c r="AB34" s="58"/>
      <c r="AC34" s="58"/>
      <c r="AD34" s="52"/>
      <c r="AE34" s="19">
        <f>(AD34*$E34*$F34*((1-$G34)+$G34*$J34*$H34))</f>
        <v>0</v>
      </c>
      <c r="AF34" s="52"/>
      <c r="AG34" s="20"/>
      <c r="AH34" s="52"/>
      <c r="AI34" s="19">
        <f>(AH34*$E34*$F34*((1-$G34)+$G34*$K34*$H34))</f>
        <v>0</v>
      </c>
      <c r="AJ34" s="54"/>
      <c r="AK34" s="20"/>
      <c r="AL34" s="52"/>
      <c r="AM34" s="21"/>
      <c r="AN34" s="54"/>
      <c r="AO34" s="20"/>
      <c r="AP34" s="55"/>
      <c r="AQ34" s="20"/>
      <c r="AR34" s="52"/>
      <c r="AS34" s="20"/>
      <c r="AT34" s="52"/>
      <c r="AU34" s="20"/>
      <c r="AV34" s="54"/>
      <c r="AW34" s="20"/>
      <c r="AX34" s="54"/>
      <c r="AY34" s="21"/>
      <c r="AZ34" s="54"/>
      <c r="BA34" s="19">
        <f>(AZ34*$E34*$F34*((1-$G34)+$G34*$J34*$H34))</f>
        <v>0</v>
      </c>
      <c r="BB34" s="54"/>
      <c r="BC34" s="19">
        <f>(BB34*$E34*$F34*((1-$G34)+$G34*$J34*$H34))</f>
        <v>0</v>
      </c>
      <c r="BD34" s="54"/>
      <c r="BE34" s="20"/>
      <c r="BF34" s="54"/>
      <c r="BG34" s="20"/>
      <c r="BH34" s="54"/>
      <c r="BI34" s="20"/>
      <c r="BJ34" s="54"/>
      <c r="BK34" s="20"/>
      <c r="BL34" s="54"/>
      <c r="BM34" s="20"/>
      <c r="BN34" s="54"/>
      <c r="BO34" s="20"/>
      <c r="BP34" s="54"/>
      <c r="BQ34" s="19">
        <f>(BP34*$E34*$F34*((1-$G34)+$G34*$J34*$H34))</f>
        <v>0</v>
      </c>
      <c r="BR34" s="54"/>
      <c r="BS34" s="20"/>
      <c r="BT34" s="54"/>
      <c r="BU34" s="20"/>
      <c r="BV34" s="54"/>
      <c r="BW34" s="20"/>
      <c r="BX34" s="59"/>
      <c r="BY34" s="24"/>
      <c r="BZ34" s="54"/>
      <c r="CA34" s="20"/>
      <c r="CB34" s="52"/>
      <c r="CC34" s="19">
        <f>(CB34*$E34*$F34*((1-$G34)+$G34*$J34*$H34))</f>
        <v>0</v>
      </c>
      <c r="CD34" s="54"/>
      <c r="CE34" s="19">
        <f>(CD34*$E34*$F34*((1-$G34)+$G34*$J34*$H34))</f>
        <v>0</v>
      </c>
      <c r="CF34" s="54"/>
      <c r="CG34" s="20"/>
      <c r="CH34" s="54"/>
      <c r="CI34" s="19">
        <f>(CH34*$E34*$F34*((1-$G34)+$G34*$J34*$H34))</f>
        <v>0</v>
      </c>
      <c r="CJ34" s="54"/>
      <c r="CK34" s="19">
        <f>(CJ34*$E34*$F34*((1-$G34)+$G34*$J34*$H34))</f>
        <v>0</v>
      </c>
      <c r="CL34" s="52"/>
      <c r="CM34" s="20"/>
      <c r="CN34" s="54"/>
      <c r="CO34" s="20"/>
      <c r="CP34" s="54"/>
      <c r="CQ34" s="20"/>
      <c r="CR34" s="52"/>
      <c r="CS34" s="20"/>
      <c r="CT34" s="52"/>
      <c r="CU34" s="20"/>
      <c r="CV34" s="52"/>
      <c r="CW34" s="20"/>
      <c r="CX34" s="54"/>
      <c r="CY34" s="20"/>
      <c r="CZ34" s="54"/>
      <c r="DA34" s="20"/>
      <c r="DB34" s="54"/>
      <c r="DC34" s="19">
        <f>(DB34*$E34*$F34*((1-$G34)+$G34*$K34*$H34))</f>
        <v>0</v>
      </c>
      <c r="DD34" s="52"/>
      <c r="DE34" s="20">
        <f>DD34*E34*F34*((1-G34)+G34*K34*H34*DE12)</f>
        <v>0</v>
      </c>
      <c r="DF34" s="54"/>
      <c r="DG34" s="19">
        <f>(DF34*$E34*$F34*((1-$G34)+$G34*$K34*$H34))</f>
        <v>0</v>
      </c>
      <c r="DH34" s="54"/>
      <c r="DI34" s="19">
        <f>DH34*E34*F34*((1-G34)+G34*K34*H34)</f>
        <v>0</v>
      </c>
      <c r="DJ34" s="54"/>
      <c r="DK34" s="20"/>
      <c r="DL34" s="54"/>
      <c r="DM34" s="20"/>
      <c r="DN34" s="54"/>
      <c r="DO34" s="19">
        <f>(DN34*$E34*$F34*((1-$G34)+$G34*$K34*$H34))</f>
        <v>0</v>
      </c>
      <c r="DP34" s="54"/>
      <c r="DQ34" s="20"/>
      <c r="DR34" s="54"/>
      <c r="DS34" s="19">
        <f>(DR34*$E34*$F34*((1-$G34)+$G34*$K34*$H34))</f>
        <v>0</v>
      </c>
      <c r="DT34" s="54"/>
      <c r="DU34" s="19">
        <f>(DT34*$E34*$F34*((1-$G34)+$G34*$K34*$H34))</f>
        <v>0</v>
      </c>
      <c r="DV34" s="54"/>
      <c r="DW34" s="20"/>
      <c r="DX34" s="54"/>
      <c r="DY34" s="19">
        <f>(DX34*$E34*$F34*((1-$G34)+$G34*$M34*$H34))</f>
        <v>0</v>
      </c>
      <c r="DZ34" s="55"/>
      <c r="EA34" s="20"/>
      <c r="EB34" s="19"/>
      <c r="EC34" s="20"/>
      <c r="ED34" s="54"/>
      <c r="EE34" s="20"/>
      <c r="EF34" s="54"/>
      <c r="EG34" s="20"/>
      <c r="EH34" s="19"/>
      <c r="EI34" s="20"/>
      <c r="EJ34" s="19"/>
      <c r="EK34" s="20"/>
      <c r="EL34" s="19"/>
      <c r="EM34" s="20"/>
      <c r="EN34" s="25"/>
      <c r="EO34" s="25"/>
      <c r="EP34" s="26">
        <f t="shared" si="24"/>
        <v>271</v>
      </c>
      <c r="EQ34" s="26">
        <f t="shared" si="24"/>
        <v>10242526.126559999</v>
      </c>
    </row>
    <row r="35" spans="1:147" ht="15" customHeight="1" x14ac:dyDescent="0.25">
      <c r="A35" s="188">
        <v>7</v>
      </c>
      <c r="B35" s="188"/>
      <c r="C35" s="182" t="s">
        <v>202</v>
      </c>
      <c r="D35" s="192" t="s">
        <v>203</v>
      </c>
      <c r="E35" s="189">
        <v>13916</v>
      </c>
      <c r="F35" s="190"/>
      <c r="G35" s="191"/>
      <c r="H35" s="185"/>
      <c r="I35" s="193"/>
      <c r="J35" s="220">
        <v>1.4</v>
      </c>
      <c r="K35" s="196">
        <v>1.68</v>
      </c>
      <c r="L35" s="196">
        <v>2.23</v>
      </c>
      <c r="M35" s="195">
        <v>2.57</v>
      </c>
      <c r="N35" s="55">
        <f>N36</f>
        <v>0</v>
      </c>
      <c r="O35" s="55">
        <f t="shared" ref="O35:BZ35" si="25">O36</f>
        <v>0</v>
      </c>
      <c r="P35" s="55">
        <f t="shared" si="25"/>
        <v>0</v>
      </c>
      <c r="Q35" s="55">
        <f t="shared" si="25"/>
        <v>0</v>
      </c>
      <c r="R35" s="55">
        <f t="shared" si="25"/>
        <v>0</v>
      </c>
      <c r="S35" s="55">
        <f t="shared" si="25"/>
        <v>0</v>
      </c>
      <c r="T35" s="187">
        <f t="shared" si="25"/>
        <v>0</v>
      </c>
      <c r="U35" s="187">
        <f t="shared" si="25"/>
        <v>0</v>
      </c>
      <c r="V35" s="55">
        <f t="shared" si="25"/>
        <v>0</v>
      </c>
      <c r="W35" s="55">
        <f t="shared" si="25"/>
        <v>0</v>
      </c>
      <c r="X35" s="55">
        <f t="shared" si="25"/>
        <v>0</v>
      </c>
      <c r="Y35" s="55">
        <f t="shared" si="25"/>
        <v>0</v>
      </c>
      <c r="Z35" s="55">
        <f t="shared" si="25"/>
        <v>0</v>
      </c>
      <c r="AA35" s="55">
        <f t="shared" si="25"/>
        <v>0</v>
      </c>
      <c r="AB35" s="55">
        <f t="shared" si="25"/>
        <v>0</v>
      </c>
      <c r="AC35" s="55">
        <f t="shared" si="25"/>
        <v>0</v>
      </c>
      <c r="AD35" s="55">
        <f t="shared" si="25"/>
        <v>0</v>
      </c>
      <c r="AE35" s="55">
        <f t="shared" si="25"/>
        <v>0</v>
      </c>
      <c r="AF35" s="55">
        <f t="shared" si="25"/>
        <v>0</v>
      </c>
      <c r="AG35" s="55">
        <f t="shared" si="25"/>
        <v>0</v>
      </c>
      <c r="AH35" s="55">
        <f t="shared" si="25"/>
        <v>0</v>
      </c>
      <c r="AI35" s="55">
        <f t="shared" si="25"/>
        <v>0</v>
      </c>
      <c r="AJ35" s="55">
        <f t="shared" si="25"/>
        <v>0</v>
      </c>
      <c r="AK35" s="55">
        <f t="shared" si="25"/>
        <v>0</v>
      </c>
      <c r="AL35" s="55">
        <f t="shared" si="25"/>
        <v>0</v>
      </c>
      <c r="AM35" s="55">
        <f t="shared" si="25"/>
        <v>0</v>
      </c>
      <c r="AN35" s="55">
        <f t="shared" si="25"/>
        <v>220</v>
      </c>
      <c r="AO35" s="55">
        <f t="shared" si="25"/>
        <v>4200405.4399999995</v>
      </c>
      <c r="AP35" s="187">
        <f t="shared" si="25"/>
        <v>0</v>
      </c>
      <c r="AQ35" s="187">
        <f t="shared" si="25"/>
        <v>0</v>
      </c>
      <c r="AR35" s="55">
        <f t="shared" si="25"/>
        <v>0</v>
      </c>
      <c r="AS35" s="55">
        <f t="shared" si="25"/>
        <v>0</v>
      </c>
      <c r="AT35" s="55">
        <f t="shared" si="25"/>
        <v>0</v>
      </c>
      <c r="AU35" s="55">
        <f t="shared" si="25"/>
        <v>0</v>
      </c>
      <c r="AV35" s="55">
        <f t="shared" si="25"/>
        <v>0</v>
      </c>
      <c r="AW35" s="55">
        <f t="shared" si="25"/>
        <v>0</v>
      </c>
      <c r="AX35" s="187">
        <f t="shared" si="25"/>
        <v>0</v>
      </c>
      <c r="AY35" s="187">
        <f t="shared" si="25"/>
        <v>0</v>
      </c>
      <c r="AZ35" s="55">
        <f t="shared" si="25"/>
        <v>0</v>
      </c>
      <c r="BA35" s="55">
        <f t="shared" si="25"/>
        <v>0</v>
      </c>
      <c r="BB35" s="55">
        <f t="shared" si="25"/>
        <v>0</v>
      </c>
      <c r="BC35" s="55">
        <f t="shared" si="25"/>
        <v>0</v>
      </c>
      <c r="BD35" s="55">
        <f t="shared" si="25"/>
        <v>0</v>
      </c>
      <c r="BE35" s="55">
        <f t="shared" si="25"/>
        <v>0</v>
      </c>
      <c r="BF35" s="55">
        <f t="shared" si="25"/>
        <v>0</v>
      </c>
      <c r="BG35" s="55">
        <f t="shared" si="25"/>
        <v>0</v>
      </c>
      <c r="BH35" s="55">
        <f t="shared" si="25"/>
        <v>0</v>
      </c>
      <c r="BI35" s="55">
        <f t="shared" si="25"/>
        <v>0</v>
      </c>
      <c r="BJ35" s="55">
        <f t="shared" si="25"/>
        <v>0</v>
      </c>
      <c r="BK35" s="55">
        <f t="shared" si="25"/>
        <v>0</v>
      </c>
      <c r="BL35" s="55">
        <f t="shared" si="25"/>
        <v>0</v>
      </c>
      <c r="BM35" s="55">
        <f t="shared" si="25"/>
        <v>0</v>
      </c>
      <c r="BN35" s="55">
        <f t="shared" si="25"/>
        <v>0</v>
      </c>
      <c r="BO35" s="55">
        <f t="shared" si="25"/>
        <v>0</v>
      </c>
      <c r="BP35" s="55">
        <f t="shared" si="25"/>
        <v>1</v>
      </c>
      <c r="BQ35" s="55">
        <f t="shared" si="25"/>
        <v>19092.752</v>
      </c>
      <c r="BR35" s="55">
        <f t="shared" si="25"/>
        <v>0</v>
      </c>
      <c r="BS35" s="55">
        <f t="shared" si="25"/>
        <v>0</v>
      </c>
      <c r="BT35" s="55">
        <f t="shared" si="25"/>
        <v>0</v>
      </c>
      <c r="BU35" s="55">
        <f t="shared" si="25"/>
        <v>0</v>
      </c>
      <c r="BV35" s="55">
        <f t="shared" si="25"/>
        <v>0</v>
      </c>
      <c r="BW35" s="55">
        <f t="shared" si="25"/>
        <v>0</v>
      </c>
      <c r="BX35" s="55">
        <f t="shared" si="25"/>
        <v>0</v>
      </c>
      <c r="BY35" s="55">
        <f t="shared" si="25"/>
        <v>0</v>
      </c>
      <c r="BZ35" s="55">
        <f t="shared" si="25"/>
        <v>0</v>
      </c>
      <c r="CA35" s="55">
        <f t="shared" ref="CA35:EL35" si="26">CA36</f>
        <v>0</v>
      </c>
      <c r="CB35" s="55">
        <f t="shared" si="26"/>
        <v>0</v>
      </c>
      <c r="CC35" s="55">
        <f t="shared" si="26"/>
        <v>0</v>
      </c>
      <c r="CD35" s="187">
        <f t="shared" si="26"/>
        <v>0</v>
      </c>
      <c r="CE35" s="187">
        <f t="shared" si="26"/>
        <v>0</v>
      </c>
      <c r="CF35" s="55">
        <f t="shared" si="26"/>
        <v>0</v>
      </c>
      <c r="CG35" s="55">
        <f t="shared" si="26"/>
        <v>0</v>
      </c>
      <c r="CH35" s="55">
        <f t="shared" si="26"/>
        <v>0</v>
      </c>
      <c r="CI35" s="55">
        <f t="shared" si="26"/>
        <v>0</v>
      </c>
      <c r="CJ35" s="55">
        <f t="shared" si="26"/>
        <v>0</v>
      </c>
      <c r="CK35" s="55">
        <f t="shared" si="26"/>
        <v>0</v>
      </c>
      <c r="CL35" s="55">
        <f t="shared" si="26"/>
        <v>0</v>
      </c>
      <c r="CM35" s="55">
        <f t="shared" si="26"/>
        <v>0</v>
      </c>
      <c r="CN35" s="55">
        <f t="shared" si="26"/>
        <v>0</v>
      </c>
      <c r="CO35" s="55">
        <f t="shared" si="26"/>
        <v>0</v>
      </c>
      <c r="CP35" s="55">
        <f t="shared" si="26"/>
        <v>0</v>
      </c>
      <c r="CQ35" s="55">
        <f t="shared" si="26"/>
        <v>0</v>
      </c>
      <c r="CR35" s="55">
        <f t="shared" si="26"/>
        <v>0</v>
      </c>
      <c r="CS35" s="55">
        <f t="shared" si="26"/>
        <v>0</v>
      </c>
      <c r="CT35" s="55">
        <f t="shared" si="26"/>
        <v>0</v>
      </c>
      <c r="CU35" s="55">
        <f t="shared" si="26"/>
        <v>0</v>
      </c>
      <c r="CV35" s="55">
        <f t="shared" si="26"/>
        <v>0</v>
      </c>
      <c r="CW35" s="55">
        <f t="shared" si="26"/>
        <v>0</v>
      </c>
      <c r="CX35" s="55">
        <f t="shared" si="26"/>
        <v>0</v>
      </c>
      <c r="CY35" s="55">
        <f t="shared" si="26"/>
        <v>0</v>
      </c>
      <c r="CZ35" s="55">
        <f t="shared" si="26"/>
        <v>0</v>
      </c>
      <c r="DA35" s="55">
        <f t="shared" si="26"/>
        <v>0</v>
      </c>
      <c r="DB35" s="55">
        <f t="shared" si="26"/>
        <v>0</v>
      </c>
      <c r="DC35" s="55">
        <f t="shared" si="26"/>
        <v>0</v>
      </c>
      <c r="DD35" s="55">
        <f t="shared" si="26"/>
        <v>0</v>
      </c>
      <c r="DE35" s="55">
        <f t="shared" si="26"/>
        <v>0</v>
      </c>
      <c r="DF35" s="55">
        <f t="shared" si="26"/>
        <v>0</v>
      </c>
      <c r="DG35" s="55">
        <f t="shared" si="26"/>
        <v>0</v>
      </c>
      <c r="DH35" s="55">
        <f t="shared" si="26"/>
        <v>0</v>
      </c>
      <c r="DI35" s="55">
        <f t="shared" si="26"/>
        <v>0</v>
      </c>
      <c r="DJ35" s="55">
        <f t="shared" si="26"/>
        <v>0</v>
      </c>
      <c r="DK35" s="55">
        <f t="shared" si="26"/>
        <v>0</v>
      </c>
      <c r="DL35" s="55">
        <f t="shared" si="26"/>
        <v>0</v>
      </c>
      <c r="DM35" s="55">
        <f t="shared" si="26"/>
        <v>0</v>
      </c>
      <c r="DN35" s="55">
        <f t="shared" si="26"/>
        <v>0</v>
      </c>
      <c r="DO35" s="55">
        <f t="shared" si="26"/>
        <v>0</v>
      </c>
      <c r="DP35" s="55">
        <f t="shared" si="26"/>
        <v>0</v>
      </c>
      <c r="DQ35" s="55">
        <f t="shared" si="26"/>
        <v>0</v>
      </c>
      <c r="DR35" s="55">
        <f t="shared" si="26"/>
        <v>0</v>
      </c>
      <c r="DS35" s="55">
        <f t="shared" si="26"/>
        <v>0</v>
      </c>
      <c r="DT35" s="55">
        <f t="shared" si="26"/>
        <v>0</v>
      </c>
      <c r="DU35" s="55">
        <f t="shared" si="26"/>
        <v>0</v>
      </c>
      <c r="DV35" s="55">
        <f t="shared" si="26"/>
        <v>0</v>
      </c>
      <c r="DW35" s="55">
        <f t="shared" si="26"/>
        <v>0</v>
      </c>
      <c r="DX35" s="55">
        <f t="shared" si="26"/>
        <v>0</v>
      </c>
      <c r="DY35" s="55">
        <f t="shared" si="26"/>
        <v>0</v>
      </c>
      <c r="DZ35" s="55">
        <f t="shared" si="26"/>
        <v>0</v>
      </c>
      <c r="EA35" s="55">
        <f t="shared" si="26"/>
        <v>0</v>
      </c>
      <c r="EB35" s="55">
        <f t="shared" si="26"/>
        <v>0</v>
      </c>
      <c r="EC35" s="55">
        <f t="shared" si="26"/>
        <v>0</v>
      </c>
      <c r="ED35" s="55">
        <f t="shared" si="26"/>
        <v>0</v>
      </c>
      <c r="EE35" s="55">
        <f t="shared" si="26"/>
        <v>0</v>
      </c>
      <c r="EF35" s="55">
        <f t="shared" si="26"/>
        <v>0</v>
      </c>
      <c r="EG35" s="55">
        <f t="shared" si="26"/>
        <v>0</v>
      </c>
      <c r="EH35" s="187">
        <f t="shared" si="26"/>
        <v>0</v>
      </c>
      <c r="EI35" s="187">
        <f t="shared" si="26"/>
        <v>0</v>
      </c>
      <c r="EJ35" s="55">
        <f t="shared" si="26"/>
        <v>0</v>
      </c>
      <c r="EK35" s="55">
        <f t="shared" si="26"/>
        <v>0</v>
      </c>
      <c r="EL35" s="55">
        <f t="shared" si="26"/>
        <v>0</v>
      </c>
      <c r="EM35" s="55">
        <f t="shared" ref="EM35:EQ35" si="27">EM36</f>
        <v>0</v>
      </c>
      <c r="EN35" s="55"/>
      <c r="EO35" s="55"/>
      <c r="EP35" s="55">
        <f t="shared" si="27"/>
        <v>221</v>
      </c>
      <c r="EQ35" s="55">
        <f t="shared" si="27"/>
        <v>4219498.1919999998</v>
      </c>
    </row>
    <row r="36" spans="1:147" ht="15.75" customHeight="1" x14ac:dyDescent="0.25">
      <c r="A36" s="13"/>
      <c r="B36" s="13">
        <v>20</v>
      </c>
      <c r="C36" s="126" t="s">
        <v>204</v>
      </c>
      <c r="D36" s="53" t="s">
        <v>205</v>
      </c>
      <c r="E36" s="15">
        <v>13916</v>
      </c>
      <c r="F36" s="16">
        <v>0.98</v>
      </c>
      <c r="G36" s="17"/>
      <c r="H36" s="49">
        <v>1</v>
      </c>
      <c r="I36" s="50"/>
      <c r="J36" s="48">
        <v>1.4</v>
      </c>
      <c r="K36" s="48">
        <v>1.68</v>
      </c>
      <c r="L36" s="48">
        <v>2.23</v>
      </c>
      <c r="M36" s="51">
        <v>2.57</v>
      </c>
      <c r="N36" s="19"/>
      <c r="O36" s="20">
        <f>N36*E36*F36*H36*J36*$O$9</f>
        <v>0</v>
      </c>
      <c r="P36" s="52"/>
      <c r="Q36" s="20">
        <f>P36*E36*F36*H36*J36*$Q$9</f>
        <v>0</v>
      </c>
      <c r="R36" s="21"/>
      <c r="S36" s="21">
        <f>R36*E36*F36*H36*J36*$S$9</f>
        <v>0</v>
      </c>
      <c r="T36" s="19"/>
      <c r="U36" s="20">
        <f>SUM(T36*E36*F36*H36*J36*$U$9)</f>
        <v>0</v>
      </c>
      <c r="V36" s="19"/>
      <c r="W36" s="21">
        <f>SUM(V36*E36*F36*H36*J36*$W$9)</f>
        <v>0</v>
      </c>
      <c r="X36" s="19"/>
      <c r="Y36" s="20">
        <f>SUM(X36*E36*F36*H36*J36*$Y$9)</f>
        <v>0</v>
      </c>
      <c r="Z36" s="21"/>
      <c r="AA36" s="20">
        <f>SUM(Z36*E36*F36*H36*J36*$AA$9)</f>
        <v>0</v>
      </c>
      <c r="AB36" s="20"/>
      <c r="AC36" s="20"/>
      <c r="AD36" s="21"/>
      <c r="AE36" s="20">
        <f>SUM(AD36*E36*F36*H36*J36*$AE$9)</f>
        <v>0</v>
      </c>
      <c r="AF36" s="21"/>
      <c r="AG36" s="20">
        <f>SUM(AF36*E36*F36*H36*K36*$AG$9)</f>
        <v>0</v>
      </c>
      <c r="AH36" s="21"/>
      <c r="AI36" s="20">
        <f>SUM(AH36*E36*F36*H36*K36*$AI$9)</f>
        <v>0</v>
      </c>
      <c r="AJ36" s="19"/>
      <c r="AK36" s="20">
        <f>SUM(AJ36*E36*F36*H36*J36*$AK$9)</f>
        <v>0</v>
      </c>
      <c r="AL36" s="21"/>
      <c r="AM36" s="21">
        <f>SUM(AL36*E36*F36*H36*J36*$AM$9)</f>
        <v>0</v>
      </c>
      <c r="AN36" s="19">
        <v>220</v>
      </c>
      <c r="AO36" s="20">
        <f>SUM(AN36*E36*F36*H36*J36*$AO$9)</f>
        <v>4200405.4399999995</v>
      </c>
      <c r="AP36" s="54"/>
      <c r="AQ36" s="20">
        <f>SUM(AP36*E36*F36*H36*J36*$AQ$9)</f>
        <v>0</v>
      </c>
      <c r="AR36" s="21"/>
      <c r="AS36" s="20">
        <f>SUM(E36*F36*H36*J36*AR36*$AS$9)</f>
        <v>0</v>
      </c>
      <c r="AT36" s="21"/>
      <c r="AU36" s="20">
        <f>SUM(AT36*E36*F36*H36*J36*$AU$9)</f>
        <v>0</v>
      </c>
      <c r="AV36" s="19"/>
      <c r="AW36" s="20">
        <f>SUM(AV36*E36*F36*H36*J36*$AW$9)</f>
        <v>0</v>
      </c>
      <c r="AX36" s="19"/>
      <c r="AY36" s="21">
        <f>SUM(AX36*E36*F36*H36*J36*$AY$9)</f>
        <v>0</v>
      </c>
      <c r="AZ36" s="19"/>
      <c r="BA36" s="20">
        <f>SUM(AZ36*E36*F36*H36*J36*$BA$9)</f>
        <v>0</v>
      </c>
      <c r="BB36" s="19"/>
      <c r="BC36" s="20">
        <f>SUM(BB36*E36*F36*H36*J36*$BC$9)</f>
        <v>0</v>
      </c>
      <c r="BD36" s="19"/>
      <c r="BE36" s="20">
        <f>SUM(BD36*E36*F36*H36*J36*$BE$9)</f>
        <v>0</v>
      </c>
      <c r="BF36" s="19"/>
      <c r="BG36" s="20">
        <f>SUM(BF36*E36*F36*H36*J36*$BG$9)</f>
        <v>0</v>
      </c>
      <c r="BH36" s="19"/>
      <c r="BI36" s="20">
        <f>BH36*E36*F36*H36*J36*$BI$9</f>
        <v>0</v>
      </c>
      <c r="BJ36" s="19"/>
      <c r="BK36" s="20">
        <f>BJ36*E36*F36*H36*J36*$BK$9</f>
        <v>0</v>
      </c>
      <c r="BL36" s="19"/>
      <c r="BM36" s="20">
        <f>BL36*E36*F36*H36*J36*$BM$9</f>
        <v>0</v>
      </c>
      <c r="BN36" s="19"/>
      <c r="BO36" s="20">
        <f>SUM(BN36*E36*F36*H36*J36*$BO$9)</f>
        <v>0</v>
      </c>
      <c r="BP36" s="19">
        <v>1</v>
      </c>
      <c r="BQ36" s="20">
        <f>SUM(BP36*E36*F36*H36*J36*$BQ$9)</f>
        <v>19092.752</v>
      </c>
      <c r="BR36" s="19"/>
      <c r="BS36" s="20">
        <f>SUM(BR36*E36*F36*H36*J36*$BS$9)</f>
        <v>0</v>
      </c>
      <c r="BT36" s="19"/>
      <c r="BU36" s="20">
        <f>SUM(BT36*E36*F36*H36*J36*$BU$9)</f>
        <v>0</v>
      </c>
      <c r="BV36" s="19"/>
      <c r="BW36" s="20">
        <f>SUM(BV36*E36*F36*H36*J36*$BW$9)</f>
        <v>0</v>
      </c>
      <c r="BX36" s="23"/>
      <c r="BY36" s="24">
        <f>BX36*E36*F36*H36*J36*$BY$9</f>
        <v>0</v>
      </c>
      <c r="BZ36" s="19"/>
      <c r="CA36" s="20">
        <f>SUM(BZ36*E36*F36*H36*J36*$CA$9)</f>
        <v>0</v>
      </c>
      <c r="CB36" s="21"/>
      <c r="CC36" s="20">
        <f>SUM(CB36*E36*F36*H36*J36*$CC$9)</f>
        <v>0</v>
      </c>
      <c r="CD36" s="19"/>
      <c r="CE36" s="20">
        <f>SUM(CD36*E36*F36*H36*J36*$CE$9)</f>
        <v>0</v>
      </c>
      <c r="CF36" s="19"/>
      <c r="CG36" s="20">
        <f>SUM(CF36*E36*F36*H36*J36*$CG$9)</f>
        <v>0</v>
      </c>
      <c r="CH36" s="19"/>
      <c r="CI36" s="20">
        <f>CH36*E36*F36*H36*J36*$CI$9</f>
        <v>0</v>
      </c>
      <c r="CJ36" s="19"/>
      <c r="CK36" s="20">
        <f>SUM(CJ36*E36*F36*H36*J36*$CK$9)</f>
        <v>0</v>
      </c>
      <c r="CL36" s="21"/>
      <c r="CM36" s="20">
        <f>SUM(CL36*E36*F36*H36*K36*$CM$9)</f>
        <v>0</v>
      </c>
      <c r="CN36" s="19"/>
      <c r="CO36" s="20">
        <f>SUM(CN36*E36*F36*H36*K36*$CO$9)</f>
        <v>0</v>
      </c>
      <c r="CP36" s="19"/>
      <c r="CQ36" s="20">
        <f>SUM(CP36*E36*F36*H36*K36*$CQ$9)</f>
        <v>0</v>
      </c>
      <c r="CR36" s="21"/>
      <c r="CS36" s="20">
        <f>SUM(CR36*E36*F36*H36*K36*$CS$9)</f>
        <v>0</v>
      </c>
      <c r="CT36" s="21"/>
      <c r="CU36" s="20">
        <f>SUM(CT36*E36*F36*H36*K36*$CU$9)</f>
        <v>0</v>
      </c>
      <c r="CV36" s="21"/>
      <c r="CW36" s="20">
        <f>SUM(CV36*E36*F36*H36*K36*$CW$9)</f>
        <v>0</v>
      </c>
      <c r="CX36" s="19"/>
      <c r="CY36" s="20">
        <f>SUM(CX36*E36*F36*H36*K36*$CY$9)</f>
        <v>0</v>
      </c>
      <c r="CZ36" s="19"/>
      <c r="DA36" s="20">
        <f>SUM(CZ36*E36*F36*H36*K36*$DA$9)</f>
        <v>0</v>
      </c>
      <c r="DB36" s="19"/>
      <c r="DC36" s="20">
        <f>SUM(DB36*E36*F36*H36*K36*$DC$9)</f>
        <v>0</v>
      </c>
      <c r="DD36" s="21"/>
      <c r="DE36" s="20">
        <f>SUM(DD36*E36*F36*H36*K36*$DE$9)</f>
        <v>0</v>
      </c>
      <c r="DF36" s="19"/>
      <c r="DG36" s="20">
        <f>SUM(DF36*E36*F36*H36*K36*$DG$9)</f>
        <v>0</v>
      </c>
      <c r="DH36" s="19"/>
      <c r="DI36" s="20">
        <f>SUM(DH36*E36*F36*H36*K36*$DI$9)</f>
        <v>0</v>
      </c>
      <c r="DJ36" s="19"/>
      <c r="DK36" s="20">
        <f>SUM(DJ36*E36*F36*H36*K36*$DK$9)</f>
        <v>0</v>
      </c>
      <c r="DL36" s="19"/>
      <c r="DM36" s="20">
        <f>SUM(DL36*E36*F36*H36*K36*$DM$9)</f>
        <v>0</v>
      </c>
      <c r="DN36" s="19"/>
      <c r="DO36" s="20">
        <f>SUM(DN36*E36*F36*H36*K36*$DO$9)</f>
        <v>0</v>
      </c>
      <c r="DP36" s="19"/>
      <c r="DQ36" s="20">
        <f>DP36*E36*F36*H36*K36*$DQ$9</f>
        <v>0</v>
      </c>
      <c r="DR36" s="19"/>
      <c r="DS36" s="20">
        <f>SUM(DR36*E36*F36*H36*K36*$DS$9)</f>
        <v>0</v>
      </c>
      <c r="DT36" s="19"/>
      <c r="DU36" s="20">
        <f>SUM(DT36*E36*F36*H36*K36*$DU$9)</f>
        <v>0</v>
      </c>
      <c r="DV36" s="19"/>
      <c r="DW36" s="20">
        <f>SUM(DV36*E36*F36*H36*L36*$DW$9)</f>
        <v>0</v>
      </c>
      <c r="DX36" s="19"/>
      <c r="DY36" s="20">
        <f>SUM(DX36*E36*F36*H36*M36*$DY$9)</f>
        <v>0</v>
      </c>
      <c r="DZ36" s="19"/>
      <c r="EA36" s="20">
        <f>SUM(DZ36*E36*F36*H36*J36*$EA$9)</f>
        <v>0</v>
      </c>
      <c r="EB36" s="19"/>
      <c r="EC36" s="20">
        <f>SUM(EB36*E36*F36*H36*J36*$EC$9)</f>
        <v>0</v>
      </c>
      <c r="ED36" s="19"/>
      <c r="EE36" s="20">
        <f>SUM(ED36*E36*F36*H36*J36*$EE$9)</f>
        <v>0</v>
      </c>
      <c r="EF36" s="19"/>
      <c r="EG36" s="20">
        <f>SUM(EF36*E36*F36*H36*J36*$EG$9)</f>
        <v>0</v>
      </c>
      <c r="EH36" s="19"/>
      <c r="EI36" s="20">
        <f>EH36*E36*F36*H36*J36*$EI$9</f>
        <v>0</v>
      </c>
      <c r="EJ36" s="19"/>
      <c r="EK36" s="20">
        <f>EJ36*E36*F36*H36*J36*$EK$9</f>
        <v>0</v>
      </c>
      <c r="EL36" s="19"/>
      <c r="EM36" s="20"/>
      <c r="EN36" s="25"/>
      <c r="EO36" s="25"/>
      <c r="EP36" s="26">
        <f>SUM(N36,X36,P36,R36,Z36,T36,V36,AD36,AF36,AH36,AJ36,AL36,AR36,AT36,AV36,AP36,CL36,CR36,CV36,BZ36,CB36,DB36,DD36,DF36,DH36,DJ36,DL36,DN36,AX36,AN36,AZ36,BB36,BD36,BF36,BH36,BJ36,BL36,BN36,BP36,BR36,BT36,ED36,EF36,DZ36,EB36,BV36,BX36,CT36,CN36,CP36,CX36,CZ36,CD36,CF36,CH36,CJ36,DP36,DR36,DT36,DV36,DX36,EH36,EJ36,EL36)</f>
        <v>221</v>
      </c>
      <c r="EQ36" s="26">
        <f>SUM(O36,Y36,Q36,S36,AA36,U36,W36,AE36,AG36,AI36,AK36,AM36,AS36,AU36,AW36,AQ36,CM36,CS36,CW36,CA36,CC36,DC36,DE36,DG36,DI36,DK36,DM36,DO36,AY36,AO36,BA36,BC36,BE36,BG36,BI36,BK36,BM36,BO36,BQ36,BS36,BU36,EE36,EG36,EA36,EC36,BW36,BY36,CU36,CO36,CQ36,CY36,DA36,CE36,CG36,CI36,CK36,DQ36,DS36,DU36,DW36,DY36,EI36,EK36,EM36)</f>
        <v>4219498.1919999998</v>
      </c>
    </row>
    <row r="37" spans="1:147" ht="15" customHeight="1" x14ac:dyDescent="0.25">
      <c r="A37" s="188">
        <v>8</v>
      </c>
      <c r="B37" s="188"/>
      <c r="C37" s="182" t="s">
        <v>206</v>
      </c>
      <c r="D37" s="192" t="s">
        <v>207</v>
      </c>
      <c r="E37" s="189">
        <v>13916</v>
      </c>
      <c r="F37" s="190"/>
      <c r="G37" s="191"/>
      <c r="H37" s="185"/>
      <c r="I37" s="193"/>
      <c r="J37" s="220">
        <v>1.4</v>
      </c>
      <c r="K37" s="196">
        <v>1.68</v>
      </c>
      <c r="L37" s="196">
        <v>2.23</v>
      </c>
      <c r="M37" s="195">
        <v>2.57</v>
      </c>
      <c r="N37" s="55">
        <f>SUM(N38:N40)</f>
        <v>0</v>
      </c>
      <c r="O37" s="55">
        <f t="shared" ref="O37:BZ37" si="28">SUM(O38:O40)</f>
        <v>0</v>
      </c>
      <c r="P37" s="55">
        <f t="shared" si="28"/>
        <v>0</v>
      </c>
      <c r="Q37" s="55">
        <f t="shared" si="28"/>
        <v>0</v>
      </c>
      <c r="R37" s="55">
        <f t="shared" si="28"/>
        <v>0</v>
      </c>
      <c r="S37" s="55">
        <f t="shared" si="28"/>
        <v>0</v>
      </c>
      <c r="T37" s="187">
        <f t="shared" si="28"/>
        <v>0</v>
      </c>
      <c r="U37" s="187">
        <f t="shared" si="28"/>
        <v>0</v>
      </c>
      <c r="V37" s="55">
        <f t="shared" si="28"/>
        <v>0</v>
      </c>
      <c r="W37" s="55">
        <f t="shared" si="28"/>
        <v>0</v>
      </c>
      <c r="X37" s="55">
        <f t="shared" si="28"/>
        <v>0</v>
      </c>
      <c r="Y37" s="55">
        <f t="shared" si="28"/>
        <v>0</v>
      </c>
      <c r="Z37" s="55">
        <f t="shared" si="28"/>
        <v>0</v>
      </c>
      <c r="AA37" s="55">
        <f t="shared" si="28"/>
        <v>0</v>
      </c>
      <c r="AB37" s="55">
        <f t="shared" si="28"/>
        <v>0</v>
      </c>
      <c r="AC37" s="55">
        <f t="shared" si="28"/>
        <v>0</v>
      </c>
      <c r="AD37" s="55">
        <f t="shared" si="28"/>
        <v>0</v>
      </c>
      <c r="AE37" s="55">
        <f t="shared" si="28"/>
        <v>0</v>
      </c>
      <c r="AF37" s="55">
        <f t="shared" si="28"/>
        <v>0</v>
      </c>
      <c r="AG37" s="55">
        <f t="shared" si="28"/>
        <v>0</v>
      </c>
      <c r="AH37" s="55">
        <f t="shared" si="28"/>
        <v>0</v>
      </c>
      <c r="AI37" s="55">
        <f t="shared" si="28"/>
        <v>0</v>
      </c>
      <c r="AJ37" s="55">
        <f t="shared" si="28"/>
        <v>0</v>
      </c>
      <c r="AK37" s="55">
        <f t="shared" si="28"/>
        <v>0</v>
      </c>
      <c r="AL37" s="55">
        <f t="shared" si="28"/>
        <v>0</v>
      </c>
      <c r="AM37" s="55">
        <f t="shared" si="28"/>
        <v>0</v>
      </c>
      <c r="AN37" s="55">
        <f t="shared" si="28"/>
        <v>0</v>
      </c>
      <c r="AO37" s="55">
        <f t="shared" si="28"/>
        <v>0</v>
      </c>
      <c r="AP37" s="187">
        <f t="shared" si="28"/>
        <v>0</v>
      </c>
      <c r="AQ37" s="187">
        <f t="shared" si="28"/>
        <v>0</v>
      </c>
      <c r="AR37" s="55">
        <f t="shared" si="28"/>
        <v>0</v>
      </c>
      <c r="AS37" s="55">
        <f t="shared" si="28"/>
        <v>0</v>
      </c>
      <c r="AT37" s="55">
        <f t="shared" si="28"/>
        <v>0</v>
      </c>
      <c r="AU37" s="55">
        <f t="shared" si="28"/>
        <v>0</v>
      </c>
      <c r="AV37" s="55">
        <f t="shared" si="28"/>
        <v>0</v>
      </c>
      <c r="AW37" s="55">
        <f t="shared" si="28"/>
        <v>0</v>
      </c>
      <c r="AX37" s="187">
        <f t="shared" si="28"/>
        <v>0</v>
      </c>
      <c r="AY37" s="187">
        <f t="shared" si="28"/>
        <v>0</v>
      </c>
      <c r="AZ37" s="55">
        <f t="shared" si="28"/>
        <v>0</v>
      </c>
      <c r="BA37" s="55">
        <f t="shared" si="28"/>
        <v>0</v>
      </c>
      <c r="BB37" s="55">
        <f t="shared" si="28"/>
        <v>0</v>
      </c>
      <c r="BC37" s="55">
        <f t="shared" si="28"/>
        <v>0</v>
      </c>
      <c r="BD37" s="55">
        <f t="shared" si="28"/>
        <v>0</v>
      </c>
      <c r="BE37" s="55">
        <f t="shared" si="28"/>
        <v>0</v>
      </c>
      <c r="BF37" s="55">
        <f t="shared" si="28"/>
        <v>0</v>
      </c>
      <c r="BG37" s="55">
        <f t="shared" si="28"/>
        <v>0</v>
      </c>
      <c r="BH37" s="55">
        <f t="shared" si="28"/>
        <v>0</v>
      </c>
      <c r="BI37" s="55">
        <f t="shared" si="28"/>
        <v>0</v>
      </c>
      <c r="BJ37" s="55">
        <f t="shared" si="28"/>
        <v>0</v>
      </c>
      <c r="BK37" s="55">
        <f t="shared" si="28"/>
        <v>0</v>
      </c>
      <c r="BL37" s="55">
        <f t="shared" si="28"/>
        <v>0</v>
      </c>
      <c r="BM37" s="55">
        <f t="shared" si="28"/>
        <v>0</v>
      </c>
      <c r="BN37" s="55">
        <f t="shared" si="28"/>
        <v>0</v>
      </c>
      <c r="BO37" s="55">
        <f t="shared" si="28"/>
        <v>0</v>
      </c>
      <c r="BP37" s="55">
        <f t="shared" si="28"/>
        <v>0</v>
      </c>
      <c r="BQ37" s="55">
        <f t="shared" si="28"/>
        <v>0</v>
      </c>
      <c r="BR37" s="55">
        <f t="shared" si="28"/>
        <v>0</v>
      </c>
      <c r="BS37" s="55">
        <f t="shared" si="28"/>
        <v>0</v>
      </c>
      <c r="BT37" s="55">
        <f t="shared" si="28"/>
        <v>0</v>
      </c>
      <c r="BU37" s="55">
        <f t="shared" si="28"/>
        <v>0</v>
      </c>
      <c r="BV37" s="55">
        <f t="shared" si="28"/>
        <v>0</v>
      </c>
      <c r="BW37" s="55">
        <f t="shared" si="28"/>
        <v>0</v>
      </c>
      <c r="BX37" s="55">
        <f t="shared" si="28"/>
        <v>0</v>
      </c>
      <c r="BY37" s="55">
        <f t="shared" si="28"/>
        <v>0</v>
      </c>
      <c r="BZ37" s="55">
        <f t="shared" si="28"/>
        <v>0</v>
      </c>
      <c r="CA37" s="55">
        <f t="shared" ref="CA37:EL37" si="29">SUM(CA38:CA40)</f>
        <v>0</v>
      </c>
      <c r="CB37" s="55">
        <f t="shared" si="29"/>
        <v>0</v>
      </c>
      <c r="CC37" s="55">
        <f t="shared" si="29"/>
        <v>0</v>
      </c>
      <c r="CD37" s="187">
        <f t="shared" si="29"/>
        <v>0</v>
      </c>
      <c r="CE37" s="187">
        <f t="shared" si="29"/>
        <v>0</v>
      </c>
      <c r="CF37" s="55">
        <f t="shared" si="29"/>
        <v>0</v>
      </c>
      <c r="CG37" s="55">
        <f t="shared" si="29"/>
        <v>0</v>
      </c>
      <c r="CH37" s="55">
        <f t="shared" si="29"/>
        <v>0</v>
      </c>
      <c r="CI37" s="55">
        <f t="shared" si="29"/>
        <v>0</v>
      </c>
      <c r="CJ37" s="55">
        <f t="shared" si="29"/>
        <v>0</v>
      </c>
      <c r="CK37" s="55">
        <f t="shared" si="29"/>
        <v>0</v>
      </c>
      <c r="CL37" s="55">
        <f t="shared" si="29"/>
        <v>0</v>
      </c>
      <c r="CM37" s="55">
        <f t="shared" si="29"/>
        <v>0</v>
      </c>
      <c r="CN37" s="55">
        <f t="shared" si="29"/>
        <v>0</v>
      </c>
      <c r="CO37" s="55">
        <f t="shared" si="29"/>
        <v>0</v>
      </c>
      <c r="CP37" s="55">
        <f t="shared" si="29"/>
        <v>0</v>
      </c>
      <c r="CQ37" s="55">
        <f t="shared" si="29"/>
        <v>0</v>
      </c>
      <c r="CR37" s="55">
        <f t="shared" si="29"/>
        <v>0</v>
      </c>
      <c r="CS37" s="55">
        <f t="shared" si="29"/>
        <v>0</v>
      </c>
      <c r="CT37" s="55">
        <f t="shared" si="29"/>
        <v>0</v>
      </c>
      <c r="CU37" s="55">
        <f t="shared" si="29"/>
        <v>0</v>
      </c>
      <c r="CV37" s="55">
        <f t="shared" si="29"/>
        <v>0</v>
      </c>
      <c r="CW37" s="55">
        <f t="shared" si="29"/>
        <v>0</v>
      </c>
      <c r="CX37" s="55">
        <f t="shared" si="29"/>
        <v>0</v>
      </c>
      <c r="CY37" s="55">
        <f t="shared" si="29"/>
        <v>0</v>
      </c>
      <c r="CZ37" s="55">
        <f t="shared" si="29"/>
        <v>0</v>
      </c>
      <c r="DA37" s="55">
        <f t="shared" si="29"/>
        <v>0</v>
      </c>
      <c r="DB37" s="55">
        <f t="shared" si="29"/>
        <v>0</v>
      </c>
      <c r="DC37" s="55">
        <f t="shared" si="29"/>
        <v>0</v>
      </c>
      <c r="DD37" s="55">
        <f t="shared" si="29"/>
        <v>0</v>
      </c>
      <c r="DE37" s="55">
        <f t="shared" si="29"/>
        <v>0</v>
      </c>
      <c r="DF37" s="55">
        <f t="shared" si="29"/>
        <v>0</v>
      </c>
      <c r="DG37" s="55">
        <f t="shared" si="29"/>
        <v>0</v>
      </c>
      <c r="DH37" s="55">
        <f t="shared" si="29"/>
        <v>0</v>
      </c>
      <c r="DI37" s="55">
        <f t="shared" si="29"/>
        <v>0</v>
      </c>
      <c r="DJ37" s="55">
        <f t="shared" si="29"/>
        <v>0</v>
      </c>
      <c r="DK37" s="55">
        <f t="shared" si="29"/>
        <v>0</v>
      </c>
      <c r="DL37" s="55">
        <f t="shared" si="29"/>
        <v>0</v>
      </c>
      <c r="DM37" s="55">
        <f t="shared" si="29"/>
        <v>0</v>
      </c>
      <c r="DN37" s="55">
        <f t="shared" si="29"/>
        <v>0</v>
      </c>
      <c r="DO37" s="55">
        <f t="shared" si="29"/>
        <v>0</v>
      </c>
      <c r="DP37" s="55">
        <f t="shared" si="29"/>
        <v>0</v>
      </c>
      <c r="DQ37" s="55">
        <f t="shared" si="29"/>
        <v>0</v>
      </c>
      <c r="DR37" s="55">
        <f t="shared" si="29"/>
        <v>0</v>
      </c>
      <c r="DS37" s="55">
        <f t="shared" si="29"/>
        <v>0</v>
      </c>
      <c r="DT37" s="55">
        <f t="shared" si="29"/>
        <v>0</v>
      </c>
      <c r="DU37" s="55">
        <f t="shared" si="29"/>
        <v>0</v>
      </c>
      <c r="DV37" s="55">
        <f t="shared" si="29"/>
        <v>0</v>
      </c>
      <c r="DW37" s="55">
        <f t="shared" si="29"/>
        <v>0</v>
      </c>
      <c r="DX37" s="55">
        <f t="shared" si="29"/>
        <v>0</v>
      </c>
      <c r="DY37" s="55">
        <f t="shared" si="29"/>
        <v>0</v>
      </c>
      <c r="DZ37" s="55">
        <f t="shared" si="29"/>
        <v>0</v>
      </c>
      <c r="EA37" s="55">
        <f t="shared" si="29"/>
        <v>0</v>
      </c>
      <c r="EB37" s="55">
        <f t="shared" si="29"/>
        <v>0</v>
      </c>
      <c r="EC37" s="55">
        <f t="shared" si="29"/>
        <v>0</v>
      </c>
      <c r="ED37" s="55">
        <f t="shared" si="29"/>
        <v>0</v>
      </c>
      <c r="EE37" s="55">
        <f t="shared" si="29"/>
        <v>0</v>
      </c>
      <c r="EF37" s="55">
        <f t="shared" si="29"/>
        <v>0</v>
      </c>
      <c r="EG37" s="55">
        <f t="shared" si="29"/>
        <v>0</v>
      </c>
      <c r="EH37" s="187">
        <f t="shared" si="29"/>
        <v>0</v>
      </c>
      <c r="EI37" s="187">
        <f t="shared" si="29"/>
        <v>0</v>
      </c>
      <c r="EJ37" s="55">
        <f t="shared" si="29"/>
        <v>0</v>
      </c>
      <c r="EK37" s="55">
        <f t="shared" si="29"/>
        <v>0</v>
      </c>
      <c r="EL37" s="55">
        <f t="shared" si="29"/>
        <v>0</v>
      </c>
      <c r="EM37" s="55">
        <f t="shared" ref="EM37:EQ37" si="30">SUM(EM38:EM40)</f>
        <v>0</v>
      </c>
      <c r="EN37" s="55"/>
      <c r="EO37" s="55"/>
      <c r="EP37" s="55">
        <f t="shared" si="30"/>
        <v>0</v>
      </c>
      <c r="EQ37" s="55">
        <f t="shared" si="30"/>
        <v>0</v>
      </c>
    </row>
    <row r="38" spans="1:147" ht="45" customHeight="1" x14ac:dyDescent="0.25">
      <c r="A38" s="13"/>
      <c r="B38" s="13">
        <v>21</v>
      </c>
      <c r="C38" s="126" t="s">
        <v>208</v>
      </c>
      <c r="D38" s="53" t="s">
        <v>209</v>
      </c>
      <c r="E38" s="15">
        <v>13916</v>
      </c>
      <c r="F38" s="16">
        <v>7.95</v>
      </c>
      <c r="G38" s="17"/>
      <c r="H38" s="49">
        <v>1</v>
      </c>
      <c r="I38" s="50"/>
      <c r="J38" s="48">
        <v>1.4</v>
      </c>
      <c r="K38" s="48">
        <v>1.68</v>
      </c>
      <c r="L38" s="48">
        <v>2.23</v>
      </c>
      <c r="M38" s="51">
        <v>2.57</v>
      </c>
      <c r="N38" s="54"/>
      <c r="O38" s="20">
        <f>N38*E38*F38*H38*J38*$O$9</f>
        <v>0</v>
      </c>
      <c r="P38" s="52"/>
      <c r="Q38" s="20">
        <f>P38*E38*F38*H38*J38*$Q$9</f>
        <v>0</v>
      </c>
      <c r="R38" s="52"/>
      <c r="S38" s="21">
        <f>R38*E38*F38*H38*J38*$S$9</f>
        <v>0</v>
      </c>
      <c r="T38" s="54"/>
      <c r="U38" s="20">
        <f>SUM(T38*E38*F38*H38*J38*$U$9)</f>
        <v>0</v>
      </c>
      <c r="V38" s="54"/>
      <c r="W38" s="21">
        <f>SUM(V38*E38*F38*H38*J38*$W$9)</f>
        <v>0</v>
      </c>
      <c r="X38" s="54"/>
      <c r="Y38" s="20">
        <f>SUM(X38*E38*F38*H38*J38*$Y$9)</f>
        <v>0</v>
      </c>
      <c r="Z38" s="52"/>
      <c r="AA38" s="20">
        <f>SUM(Z38*E38*F38*H38*J38*$AA$9)</f>
        <v>0</v>
      </c>
      <c r="AB38" s="58"/>
      <c r="AC38" s="58"/>
      <c r="AD38" s="52"/>
      <c r="AE38" s="20">
        <f>SUM(AD38*E38*F38*H38*J38*$AE$9)</f>
        <v>0</v>
      </c>
      <c r="AF38" s="52"/>
      <c r="AG38" s="20">
        <f>SUM(AF38*E38*F38*H38*K38*$AG$9)</f>
        <v>0</v>
      </c>
      <c r="AH38" s="52"/>
      <c r="AI38" s="20">
        <f>SUM(AH38*E38*F38*H38*K38*$AI$9)</f>
        <v>0</v>
      </c>
      <c r="AJ38" s="54"/>
      <c r="AK38" s="20">
        <f>SUM(AJ38*E38*F38*H38*J38*$AK$9)</f>
        <v>0</v>
      </c>
      <c r="AL38" s="52"/>
      <c r="AM38" s="21">
        <f>SUM(AL38*E38*F38*H38*J38*$AM$9)</f>
        <v>0</v>
      </c>
      <c r="AN38" s="54"/>
      <c r="AO38" s="20">
        <f>SUM(AN38*E38*F38*H38*J38*$AO$9)</f>
        <v>0</v>
      </c>
      <c r="AP38" s="54"/>
      <c r="AQ38" s="20">
        <f>SUM(AP38*E38*F38*H38*J38*$AQ$9)</f>
        <v>0</v>
      </c>
      <c r="AR38" s="52"/>
      <c r="AS38" s="20">
        <f>SUM(E38*F38*H38*J38*AR38*$AS$9)</f>
        <v>0</v>
      </c>
      <c r="AT38" s="52"/>
      <c r="AU38" s="20">
        <f>SUM(AT38*E38*F38*H38*J38*$AU$9)</f>
        <v>0</v>
      </c>
      <c r="AV38" s="54"/>
      <c r="AW38" s="20">
        <f>SUM(AV38*E38*F38*H38*J38*$AW$9)</f>
        <v>0</v>
      </c>
      <c r="AX38" s="54"/>
      <c r="AY38" s="21">
        <f>SUM(AX38*E38*F38*H38*J38*$AY$9)</f>
        <v>0</v>
      </c>
      <c r="AZ38" s="54"/>
      <c r="BA38" s="20">
        <f>SUM(AZ38*E38*F38*H38*J38*$BA$9)</f>
        <v>0</v>
      </c>
      <c r="BB38" s="54"/>
      <c r="BC38" s="20">
        <f>SUM(BB38*E38*F38*H38*J38*$BC$9)</f>
        <v>0</v>
      </c>
      <c r="BD38" s="54"/>
      <c r="BE38" s="20">
        <f>SUM(BD38*E38*F38*H38*J38*$BE$9)</f>
        <v>0</v>
      </c>
      <c r="BF38" s="54"/>
      <c r="BG38" s="20">
        <f>SUM(BF38*E38*F38*H38*J38*$BG$9)</f>
        <v>0</v>
      </c>
      <c r="BH38" s="54"/>
      <c r="BI38" s="20">
        <f>BH38*E38*F38*H38*J38*$BI$9</f>
        <v>0</v>
      </c>
      <c r="BJ38" s="54"/>
      <c r="BK38" s="20">
        <f>BJ38*E38*F38*H38*J38*$BK$9</f>
        <v>0</v>
      </c>
      <c r="BL38" s="54"/>
      <c r="BM38" s="20">
        <f>BL38*E38*F38*H38*J38*$BM$9</f>
        <v>0</v>
      </c>
      <c r="BN38" s="54"/>
      <c r="BO38" s="20">
        <f>SUM(BN38*E38*F38*H38*J38*$BO$9)</f>
        <v>0</v>
      </c>
      <c r="BP38" s="54"/>
      <c r="BQ38" s="20">
        <f>SUM(BP38*E38*F38*H38*J38*$BQ$9)</f>
        <v>0</v>
      </c>
      <c r="BR38" s="54"/>
      <c r="BS38" s="20">
        <f>SUM(BR38*E38*F38*H38*J38*$BS$9)</f>
        <v>0</v>
      </c>
      <c r="BT38" s="54"/>
      <c r="BU38" s="20">
        <f>SUM(BT38*E38*F38*H38*J38*$BU$9)</f>
        <v>0</v>
      </c>
      <c r="BV38" s="54"/>
      <c r="BW38" s="20">
        <f>SUM(BV38*E38*F38*H38*J38*$BW$9)</f>
        <v>0</v>
      </c>
      <c r="BX38" s="59"/>
      <c r="BY38" s="24">
        <f>BX38*E38*F38*H38*J38*$BY$9</f>
        <v>0</v>
      </c>
      <c r="BZ38" s="54"/>
      <c r="CA38" s="20">
        <f>SUM(BZ38*E38*F38*H38*J38*$CA$9)</f>
        <v>0</v>
      </c>
      <c r="CB38" s="52"/>
      <c r="CC38" s="20">
        <f>SUM(CB38*E38*F38*H38*J38*$CC$9)</f>
        <v>0</v>
      </c>
      <c r="CD38" s="54"/>
      <c r="CE38" s="20">
        <f>SUM(CD38*E38*F38*H38*J38*$CE$9)</f>
        <v>0</v>
      </c>
      <c r="CF38" s="54"/>
      <c r="CG38" s="20">
        <f>SUM(CF38*E38*F38*H38*J38*$CG$9)</f>
        <v>0</v>
      </c>
      <c r="CH38" s="54"/>
      <c r="CI38" s="20">
        <f>CH38*E38*F38*H38*J38*$CI$9</f>
        <v>0</v>
      </c>
      <c r="CJ38" s="54"/>
      <c r="CK38" s="20">
        <f>SUM(CJ38*E38*F38*H38*J38*$CK$9)</f>
        <v>0</v>
      </c>
      <c r="CL38" s="52"/>
      <c r="CM38" s="20">
        <f>SUM(CL38*E38*F38*H38*K38*$CM$9)</f>
        <v>0</v>
      </c>
      <c r="CN38" s="54"/>
      <c r="CO38" s="20">
        <f>SUM(CN38*E38*F38*H38*K38*$CO$9)</f>
        <v>0</v>
      </c>
      <c r="CP38" s="54"/>
      <c r="CQ38" s="20">
        <f>SUM(CP38*E38*F38*H38*K38*$CQ$9)</f>
        <v>0</v>
      </c>
      <c r="CR38" s="52"/>
      <c r="CS38" s="20">
        <f>SUM(CR38*E38*F38*H38*K38*$CS$9)</f>
        <v>0</v>
      </c>
      <c r="CT38" s="52"/>
      <c r="CU38" s="20">
        <f>SUM(CT38*E38*F38*H38*K38*$CU$9)</f>
        <v>0</v>
      </c>
      <c r="CV38" s="52"/>
      <c r="CW38" s="20">
        <f>SUM(CV38*E38*F38*H38*K38*$CW$9)</f>
        <v>0</v>
      </c>
      <c r="CX38" s="54"/>
      <c r="CY38" s="20">
        <f>SUM(CX38*E38*F38*H38*K38*$CY$9)</f>
        <v>0</v>
      </c>
      <c r="CZ38" s="54"/>
      <c r="DA38" s="20">
        <f>SUM(CZ38*E38*F38*H38*K38*$DA$9)</f>
        <v>0</v>
      </c>
      <c r="DB38" s="54"/>
      <c r="DC38" s="20">
        <f>SUM(DB38*E38*F38*H38*K38*$DC$9)</f>
        <v>0</v>
      </c>
      <c r="DD38" s="52"/>
      <c r="DE38" s="20">
        <f>SUM(DD38*E38*F38*H38*K38*$DE$9)</f>
        <v>0</v>
      </c>
      <c r="DF38" s="54"/>
      <c r="DG38" s="20">
        <f>SUM(DF38*E38*F38*H38*K38*$DG$9)</f>
        <v>0</v>
      </c>
      <c r="DH38" s="54"/>
      <c r="DI38" s="20">
        <f>SUM(DH38*E38*F38*H38*K38*$DI$9)</f>
        <v>0</v>
      </c>
      <c r="DJ38" s="54"/>
      <c r="DK38" s="20">
        <f>SUM(DJ38*E38*F38*H38*K38*$DK$9)</f>
        <v>0</v>
      </c>
      <c r="DL38" s="54"/>
      <c r="DM38" s="20">
        <f>SUM(DL38*E38*F38*H38*K38*$DM$9)</f>
        <v>0</v>
      </c>
      <c r="DN38" s="54"/>
      <c r="DO38" s="20">
        <f>SUM(DN38*E38*F38*H38*K38*$DO$9)</f>
        <v>0</v>
      </c>
      <c r="DP38" s="54"/>
      <c r="DQ38" s="20">
        <f>DP38*E38*F38*H38*K38*$DQ$9</f>
        <v>0</v>
      </c>
      <c r="DR38" s="54"/>
      <c r="DS38" s="20">
        <f>SUM(DR38*E38*F38*H38*K38*$DS$9)</f>
        <v>0</v>
      </c>
      <c r="DT38" s="54"/>
      <c r="DU38" s="20">
        <f>SUM(DT38*E38*F38*H38*K38*$DU$9)</f>
        <v>0</v>
      </c>
      <c r="DV38" s="54"/>
      <c r="DW38" s="20">
        <f>SUM(DV38*E38*F38*H38*L38*$DW$9)</f>
        <v>0</v>
      </c>
      <c r="DX38" s="54"/>
      <c r="DY38" s="20">
        <f>SUM(DX38*E38*F38*H38*M38*$DY$9)</f>
        <v>0</v>
      </c>
      <c r="DZ38" s="19"/>
      <c r="EA38" s="20">
        <f>SUM(DZ38*E38*F38*H38*J38*$EA$9)</f>
        <v>0</v>
      </c>
      <c r="EB38" s="19"/>
      <c r="EC38" s="20">
        <f>SUM(EB38*E38*F38*H38*J38*$EC$9)</f>
        <v>0</v>
      </c>
      <c r="ED38" s="54"/>
      <c r="EE38" s="20">
        <f>SUM(ED38*E38*F38*H38*J38*$EE$9)</f>
        <v>0</v>
      </c>
      <c r="EF38" s="54"/>
      <c r="EG38" s="20">
        <f>SUM(EF38*E38*F38*H38*J38*$EG$9)</f>
        <v>0</v>
      </c>
      <c r="EH38" s="19"/>
      <c r="EI38" s="20">
        <f>EH38*E38*F38*H38*J38*$EI$9</f>
        <v>0</v>
      </c>
      <c r="EJ38" s="19"/>
      <c r="EK38" s="20">
        <f>EJ38*E38*F38*H38*J38*$EK$9</f>
        <v>0</v>
      </c>
      <c r="EL38" s="19"/>
      <c r="EM38" s="20"/>
      <c r="EN38" s="25"/>
      <c r="EO38" s="25"/>
      <c r="EP38" s="26">
        <f t="shared" ref="EP38:EQ40" si="31">SUM(N38,X38,P38,R38,Z38,T38,V38,AD38,AF38,AH38,AJ38,AL38,AR38,AT38,AV38,AP38,CL38,CR38,CV38,BZ38,CB38,DB38,DD38,DF38,DH38,DJ38,DL38,DN38,AX38,AN38,AZ38,BB38,BD38,BF38,BH38,BJ38,BL38,BN38,BP38,BR38,BT38,ED38,EF38,DZ38,EB38,BV38,BX38,CT38,CN38,CP38,CX38,CZ38,CD38,CF38,CH38,CJ38,DP38,DR38,DT38,DV38,DX38,EH38,EJ38,EL38)</f>
        <v>0</v>
      </c>
      <c r="EQ38" s="26">
        <f t="shared" si="31"/>
        <v>0</v>
      </c>
    </row>
    <row r="39" spans="1:147" s="132" customFormat="1" ht="30" customHeight="1" x14ac:dyDescent="0.25">
      <c r="A39" s="13"/>
      <c r="B39" s="13">
        <v>22</v>
      </c>
      <c r="C39" s="126" t="s">
        <v>210</v>
      </c>
      <c r="D39" s="47" t="s">
        <v>211</v>
      </c>
      <c r="E39" s="15">
        <v>13916</v>
      </c>
      <c r="F39" s="49">
        <v>14.23</v>
      </c>
      <c r="G39" s="17"/>
      <c r="H39" s="49">
        <v>1</v>
      </c>
      <c r="I39" s="50"/>
      <c r="J39" s="56">
        <v>1.4</v>
      </c>
      <c r="K39" s="56">
        <v>1.68</v>
      </c>
      <c r="L39" s="56">
        <v>2.23</v>
      </c>
      <c r="M39" s="57">
        <v>2.57</v>
      </c>
      <c r="N39" s="19">
        <v>0</v>
      </c>
      <c r="O39" s="20">
        <f>N39*E39*F39*H39*J39*$O$9</f>
        <v>0</v>
      </c>
      <c r="P39" s="52"/>
      <c r="Q39" s="20">
        <f>P39*E39*F39*H39*J39*$Q$9</f>
        <v>0</v>
      </c>
      <c r="R39" s="21">
        <v>0</v>
      </c>
      <c r="S39" s="21"/>
      <c r="T39" s="19">
        <v>0</v>
      </c>
      <c r="U39" s="20"/>
      <c r="V39" s="19"/>
      <c r="W39" s="21"/>
      <c r="X39" s="19"/>
      <c r="Y39" s="20"/>
      <c r="Z39" s="21">
        <v>0</v>
      </c>
      <c r="AA39" s="20"/>
      <c r="AB39" s="20"/>
      <c r="AC39" s="20"/>
      <c r="AD39" s="21">
        <v>0</v>
      </c>
      <c r="AE39" s="20"/>
      <c r="AF39" s="21"/>
      <c r="AG39" s="20"/>
      <c r="AH39" s="21">
        <v>0</v>
      </c>
      <c r="AI39" s="20"/>
      <c r="AJ39" s="19"/>
      <c r="AK39" s="20"/>
      <c r="AL39" s="21"/>
      <c r="AM39" s="21"/>
      <c r="AN39" s="19">
        <v>0</v>
      </c>
      <c r="AO39" s="20"/>
      <c r="AP39" s="60"/>
      <c r="AQ39" s="20"/>
      <c r="AR39" s="21">
        <v>0</v>
      </c>
      <c r="AS39" s="20"/>
      <c r="AT39" s="21"/>
      <c r="AU39" s="20"/>
      <c r="AV39" s="19"/>
      <c r="AW39" s="20"/>
      <c r="AX39" s="19">
        <v>0</v>
      </c>
      <c r="AY39" s="21"/>
      <c r="AZ39" s="19"/>
      <c r="BA39" s="20"/>
      <c r="BB39" s="19"/>
      <c r="BC39" s="20"/>
      <c r="BD39" s="19"/>
      <c r="BE39" s="20"/>
      <c r="BF39" s="19"/>
      <c r="BG39" s="20"/>
      <c r="BH39" s="19"/>
      <c r="BI39" s="20"/>
      <c r="BJ39" s="19"/>
      <c r="BK39" s="20"/>
      <c r="BL39" s="19"/>
      <c r="BM39" s="20"/>
      <c r="BN39" s="19"/>
      <c r="BO39" s="20"/>
      <c r="BP39" s="19"/>
      <c r="BQ39" s="20"/>
      <c r="BR39" s="19"/>
      <c r="BS39" s="20"/>
      <c r="BT39" s="19"/>
      <c r="BU39" s="20"/>
      <c r="BV39" s="19"/>
      <c r="BW39" s="20"/>
      <c r="BX39" s="23"/>
      <c r="BY39" s="24"/>
      <c r="BZ39" s="19">
        <v>0</v>
      </c>
      <c r="CA39" s="20"/>
      <c r="CB39" s="21">
        <v>0</v>
      </c>
      <c r="CC39" s="20"/>
      <c r="CD39" s="19">
        <v>0</v>
      </c>
      <c r="CE39" s="20"/>
      <c r="CF39" s="19">
        <v>0</v>
      </c>
      <c r="CG39" s="20"/>
      <c r="CH39" s="19">
        <v>0</v>
      </c>
      <c r="CI39" s="20"/>
      <c r="CJ39" s="19"/>
      <c r="CK39" s="20"/>
      <c r="CL39" s="21">
        <v>0</v>
      </c>
      <c r="CM39" s="20"/>
      <c r="CN39" s="19">
        <v>0</v>
      </c>
      <c r="CO39" s="20"/>
      <c r="CP39" s="19">
        <v>0</v>
      </c>
      <c r="CQ39" s="20"/>
      <c r="CR39" s="21">
        <v>0</v>
      </c>
      <c r="CS39" s="20"/>
      <c r="CT39" s="21">
        <v>0</v>
      </c>
      <c r="CU39" s="20"/>
      <c r="CV39" s="21"/>
      <c r="CW39" s="20"/>
      <c r="CX39" s="19"/>
      <c r="CY39" s="20"/>
      <c r="CZ39" s="19">
        <v>0</v>
      </c>
      <c r="DA39" s="20"/>
      <c r="DB39" s="19">
        <v>0</v>
      </c>
      <c r="DC39" s="20"/>
      <c r="DD39" s="21">
        <v>0</v>
      </c>
      <c r="DE39" s="20"/>
      <c r="DF39" s="19">
        <v>0</v>
      </c>
      <c r="DG39" s="20"/>
      <c r="DH39" s="19">
        <v>0</v>
      </c>
      <c r="DI39" s="20"/>
      <c r="DJ39" s="19">
        <v>0</v>
      </c>
      <c r="DK39" s="20"/>
      <c r="DL39" s="19">
        <v>0</v>
      </c>
      <c r="DM39" s="20"/>
      <c r="DN39" s="19"/>
      <c r="DO39" s="20"/>
      <c r="DP39" s="19"/>
      <c r="DQ39" s="20"/>
      <c r="DR39" s="19"/>
      <c r="DS39" s="20"/>
      <c r="DT39" s="19">
        <v>0</v>
      </c>
      <c r="DU39" s="20"/>
      <c r="DV39" s="19">
        <v>0</v>
      </c>
      <c r="DW39" s="20"/>
      <c r="DX39" s="19">
        <v>0</v>
      </c>
      <c r="DY39" s="20"/>
      <c r="DZ39" s="60"/>
      <c r="EA39" s="20"/>
      <c r="EB39" s="19"/>
      <c r="EC39" s="20"/>
      <c r="ED39" s="19"/>
      <c r="EE39" s="20"/>
      <c r="EF39" s="19"/>
      <c r="EG39" s="20"/>
      <c r="EH39" s="19"/>
      <c r="EI39" s="20"/>
      <c r="EJ39" s="19"/>
      <c r="EK39" s="20"/>
      <c r="EL39" s="19"/>
      <c r="EM39" s="20"/>
      <c r="EN39" s="25"/>
      <c r="EO39" s="25"/>
      <c r="EP39" s="26">
        <f t="shared" si="31"/>
        <v>0</v>
      </c>
      <c r="EQ39" s="26">
        <f t="shared" si="31"/>
        <v>0</v>
      </c>
    </row>
    <row r="40" spans="1:147" s="132" customFormat="1" ht="45" customHeight="1" x14ac:dyDescent="0.25">
      <c r="A40" s="13"/>
      <c r="B40" s="13">
        <v>23</v>
      </c>
      <c r="C40" s="126" t="s">
        <v>212</v>
      </c>
      <c r="D40" s="47" t="s">
        <v>213</v>
      </c>
      <c r="E40" s="15">
        <v>13916</v>
      </c>
      <c r="F40" s="49">
        <v>10.34</v>
      </c>
      <c r="G40" s="17"/>
      <c r="H40" s="49">
        <v>1</v>
      </c>
      <c r="I40" s="50"/>
      <c r="J40" s="56">
        <v>1.4</v>
      </c>
      <c r="K40" s="56">
        <v>1.68</v>
      </c>
      <c r="L40" s="56">
        <v>2.23</v>
      </c>
      <c r="M40" s="57">
        <v>2.57</v>
      </c>
      <c r="N40" s="54"/>
      <c r="O40" s="20">
        <f>N40*E40*F40*H40*J40*$O$9</f>
        <v>0</v>
      </c>
      <c r="P40" s="52"/>
      <c r="Q40" s="20">
        <f>P40*E40*F40*H40*J40*$Q$9</f>
        <v>0</v>
      </c>
      <c r="R40" s="52"/>
      <c r="S40" s="21"/>
      <c r="T40" s="54"/>
      <c r="U40" s="20"/>
      <c r="V40" s="54"/>
      <c r="W40" s="21"/>
      <c r="X40" s="54"/>
      <c r="Y40" s="20"/>
      <c r="Z40" s="52"/>
      <c r="AA40" s="20"/>
      <c r="AB40" s="58"/>
      <c r="AC40" s="58"/>
      <c r="AD40" s="52"/>
      <c r="AE40" s="20"/>
      <c r="AF40" s="52"/>
      <c r="AG40" s="20"/>
      <c r="AH40" s="52"/>
      <c r="AI40" s="20"/>
      <c r="AJ40" s="54"/>
      <c r="AK40" s="20"/>
      <c r="AL40" s="52"/>
      <c r="AM40" s="21"/>
      <c r="AN40" s="54"/>
      <c r="AO40" s="20"/>
      <c r="AP40" s="19"/>
      <c r="AQ40" s="20"/>
      <c r="AR40" s="52"/>
      <c r="AS40" s="20"/>
      <c r="AT40" s="52"/>
      <c r="AU40" s="20"/>
      <c r="AV40" s="54"/>
      <c r="AW40" s="20"/>
      <c r="AX40" s="54"/>
      <c r="AY40" s="21"/>
      <c r="AZ40" s="54"/>
      <c r="BA40" s="20"/>
      <c r="BB40" s="54"/>
      <c r="BC40" s="20"/>
      <c r="BD40" s="54"/>
      <c r="BE40" s="20"/>
      <c r="BF40" s="54"/>
      <c r="BG40" s="20"/>
      <c r="BH40" s="54"/>
      <c r="BI40" s="20"/>
      <c r="BJ40" s="54"/>
      <c r="BK40" s="20"/>
      <c r="BL40" s="54"/>
      <c r="BM40" s="20"/>
      <c r="BN40" s="54"/>
      <c r="BO40" s="20"/>
      <c r="BP40" s="54"/>
      <c r="BQ40" s="20"/>
      <c r="BR40" s="54"/>
      <c r="BS40" s="20"/>
      <c r="BT40" s="54"/>
      <c r="BU40" s="20"/>
      <c r="BV40" s="54"/>
      <c r="BW40" s="20"/>
      <c r="BX40" s="59"/>
      <c r="BY40" s="24"/>
      <c r="BZ40" s="54"/>
      <c r="CA40" s="20"/>
      <c r="CB40" s="52"/>
      <c r="CC40" s="20"/>
      <c r="CD40" s="54"/>
      <c r="CE40" s="20"/>
      <c r="CF40" s="54"/>
      <c r="CG40" s="20"/>
      <c r="CH40" s="54"/>
      <c r="CI40" s="20"/>
      <c r="CJ40" s="54"/>
      <c r="CK40" s="20"/>
      <c r="CL40" s="52"/>
      <c r="CM40" s="20"/>
      <c r="CN40" s="54"/>
      <c r="CO40" s="20"/>
      <c r="CP40" s="54"/>
      <c r="CQ40" s="20"/>
      <c r="CR40" s="52"/>
      <c r="CS40" s="20"/>
      <c r="CT40" s="52"/>
      <c r="CU40" s="20"/>
      <c r="CV40" s="52"/>
      <c r="CW40" s="20"/>
      <c r="CX40" s="54"/>
      <c r="CY40" s="20"/>
      <c r="CZ40" s="54"/>
      <c r="DA40" s="20"/>
      <c r="DB40" s="54"/>
      <c r="DC40" s="20"/>
      <c r="DD40" s="52"/>
      <c r="DE40" s="20"/>
      <c r="DF40" s="54"/>
      <c r="DG40" s="20"/>
      <c r="DH40" s="54"/>
      <c r="DI40" s="20"/>
      <c r="DJ40" s="54"/>
      <c r="DK40" s="20"/>
      <c r="DL40" s="54"/>
      <c r="DM40" s="20"/>
      <c r="DN40" s="54"/>
      <c r="DO40" s="20"/>
      <c r="DP40" s="54"/>
      <c r="DQ40" s="20"/>
      <c r="DR40" s="54"/>
      <c r="DS40" s="20"/>
      <c r="DT40" s="54"/>
      <c r="DU40" s="20"/>
      <c r="DV40" s="54"/>
      <c r="DW40" s="20"/>
      <c r="DX40" s="54"/>
      <c r="DY40" s="20"/>
      <c r="DZ40" s="19"/>
      <c r="EA40" s="20"/>
      <c r="EB40" s="19"/>
      <c r="EC40" s="20"/>
      <c r="ED40" s="54"/>
      <c r="EE40" s="20"/>
      <c r="EF40" s="54"/>
      <c r="EG40" s="20"/>
      <c r="EH40" s="19"/>
      <c r="EI40" s="20"/>
      <c r="EJ40" s="19"/>
      <c r="EK40" s="20"/>
      <c r="EL40" s="19"/>
      <c r="EM40" s="20"/>
      <c r="EN40" s="25"/>
      <c r="EO40" s="25"/>
      <c r="EP40" s="26">
        <f t="shared" si="31"/>
        <v>0</v>
      </c>
      <c r="EQ40" s="26">
        <f t="shared" si="31"/>
        <v>0</v>
      </c>
    </row>
    <row r="41" spans="1:147" s="132" customFormat="1" ht="15" customHeight="1" x14ac:dyDescent="0.25">
      <c r="A41" s="188">
        <v>9</v>
      </c>
      <c r="B41" s="188"/>
      <c r="C41" s="182" t="s">
        <v>214</v>
      </c>
      <c r="D41" s="192" t="s">
        <v>215</v>
      </c>
      <c r="E41" s="189">
        <v>13916</v>
      </c>
      <c r="F41" s="190"/>
      <c r="G41" s="191"/>
      <c r="H41" s="185"/>
      <c r="I41" s="193"/>
      <c r="J41" s="220">
        <v>1.4</v>
      </c>
      <c r="K41" s="196">
        <v>1.68</v>
      </c>
      <c r="L41" s="196">
        <v>2.23</v>
      </c>
      <c r="M41" s="195">
        <v>2.57</v>
      </c>
      <c r="N41" s="60">
        <f>SUM(N42:N43)</f>
        <v>0</v>
      </c>
      <c r="O41" s="60">
        <f t="shared" ref="O41:BZ41" si="32">SUM(O42:O43)</f>
        <v>0</v>
      </c>
      <c r="P41" s="60">
        <f t="shared" si="32"/>
        <v>25</v>
      </c>
      <c r="Q41" s="60">
        <f t="shared" si="32"/>
        <v>672142.79999999993</v>
      </c>
      <c r="R41" s="60">
        <f t="shared" si="32"/>
        <v>0</v>
      </c>
      <c r="S41" s="60">
        <f t="shared" si="32"/>
        <v>0</v>
      </c>
      <c r="T41" s="197">
        <f t="shared" si="32"/>
        <v>0</v>
      </c>
      <c r="U41" s="197">
        <f t="shared" si="32"/>
        <v>0</v>
      </c>
      <c r="V41" s="60">
        <f t="shared" si="32"/>
        <v>0</v>
      </c>
      <c r="W41" s="60">
        <f t="shared" si="32"/>
        <v>0</v>
      </c>
      <c r="X41" s="60">
        <f t="shared" si="32"/>
        <v>0</v>
      </c>
      <c r="Y41" s="60">
        <f t="shared" si="32"/>
        <v>0</v>
      </c>
      <c r="Z41" s="60">
        <f t="shared" si="32"/>
        <v>0</v>
      </c>
      <c r="AA41" s="60">
        <f t="shared" si="32"/>
        <v>0</v>
      </c>
      <c r="AB41" s="60">
        <f t="shared" si="32"/>
        <v>0</v>
      </c>
      <c r="AC41" s="60">
        <f t="shared" si="32"/>
        <v>0</v>
      </c>
      <c r="AD41" s="60">
        <f t="shared" si="32"/>
        <v>0</v>
      </c>
      <c r="AE41" s="60">
        <f t="shared" si="32"/>
        <v>0</v>
      </c>
      <c r="AF41" s="60">
        <f t="shared" si="32"/>
        <v>0</v>
      </c>
      <c r="AG41" s="60">
        <f t="shared" si="32"/>
        <v>0</v>
      </c>
      <c r="AH41" s="60">
        <f t="shared" si="32"/>
        <v>0</v>
      </c>
      <c r="AI41" s="60">
        <f t="shared" si="32"/>
        <v>0</v>
      </c>
      <c r="AJ41" s="60">
        <f t="shared" si="32"/>
        <v>0</v>
      </c>
      <c r="AK41" s="60">
        <f t="shared" si="32"/>
        <v>0</v>
      </c>
      <c r="AL41" s="60">
        <f t="shared" si="32"/>
        <v>0</v>
      </c>
      <c r="AM41" s="60">
        <f t="shared" si="32"/>
        <v>0</v>
      </c>
      <c r="AN41" s="60">
        <f t="shared" si="32"/>
        <v>0</v>
      </c>
      <c r="AO41" s="60">
        <f t="shared" si="32"/>
        <v>0</v>
      </c>
      <c r="AP41" s="197">
        <f t="shared" si="32"/>
        <v>0</v>
      </c>
      <c r="AQ41" s="197">
        <f t="shared" si="32"/>
        <v>0</v>
      </c>
      <c r="AR41" s="60">
        <f t="shared" si="32"/>
        <v>0</v>
      </c>
      <c r="AS41" s="60">
        <f t="shared" si="32"/>
        <v>0</v>
      </c>
      <c r="AT41" s="60">
        <f t="shared" si="32"/>
        <v>0</v>
      </c>
      <c r="AU41" s="60">
        <f t="shared" si="32"/>
        <v>0</v>
      </c>
      <c r="AV41" s="60">
        <f t="shared" si="32"/>
        <v>0</v>
      </c>
      <c r="AW41" s="60">
        <f t="shared" si="32"/>
        <v>0</v>
      </c>
      <c r="AX41" s="197">
        <f t="shared" si="32"/>
        <v>0</v>
      </c>
      <c r="AY41" s="197">
        <f t="shared" si="32"/>
        <v>0</v>
      </c>
      <c r="AZ41" s="60">
        <f t="shared" si="32"/>
        <v>0</v>
      </c>
      <c r="BA41" s="60">
        <f t="shared" si="32"/>
        <v>0</v>
      </c>
      <c r="BB41" s="60">
        <f t="shared" si="32"/>
        <v>0</v>
      </c>
      <c r="BC41" s="60">
        <f t="shared" si="32"/>
        <v>0</v>
      </c>
      <c r="BD41" s="60">
        <f t="shared" si="32"/>
        <v>0</v>
      </c>
      <c r="BE41" s="60">
        <f t="shared" si="32"/>
        <v>0</v>
      </c>
      <c r="BF41" s="60">
        <f t="shared" si="32"/>
        <v>0</v>
      </c>
      <c r="BG41" s="60">
        <f t="shared" si="32"/>
        <v>0</v>
      </c>
      <c r="BH41" s="60">
        <f t="shared" si="32"/>
        <v>0</v>
      </c>
      <c r="BI41" s="60">
        <f t="shared" si="32"/>
        <v>0</v>
      </c>
      <c r="BJ41" s="60">
        <f t="shared" si="32"/>
        <v>0</v>
      </c>
      <c r="BK41" s="60">
        <f t="shared" si="32"/>
        <v>0</v>
      </c>
      <c r="BL41" s="60">
        <f t="shared" si="32"/>
        <v>0</v>
      </c>
      <c r="BM41" s="60">
        <f t="shared" si="32"/>
        <v>0</v>
      </c>
      <c r="BN41" s="60">
        <f t="shared" si="32"/>
        <v>0</v>
      </c>
      <c r="BO41" s="60">
        <f t="shared" si="32"/>
        <v>0</v>
      </c>
      <c r="BP41" s="60">
        <f t="shared" si="32"/>
        <v>0</v>
      </c>
      <c r="BQ41" s="60">
        <f t="shared" si="32"/>
        <v>0</v>
      </c>
      <c r="BR41" s="60">
        <f t="shared" si="32"/>
        <v>0</v>
      </c>
      <c r="BS41" s="60">
        <f t="shared" si="32"/>
        <v>0</v>
      </c>
      <c r="BT41" s="60">
        <f t="shared" si="32"/>
        <v>0</v>
      </c>
      <c r="BU41" s="60">
        <f t="shared" si="32"/>
        <v>0</v>
      </c>
      <c r="BV41" s="60">
        <f t="shared" si="32"/>
        <v>0</v>
      </c>
      <c r="BW41" s="60">
        <f t="shared" si="32"/>
        <v>0</v>
      </c>
      <c r="BX41" s="60">
        <f t="shared" si="32"/>
        <v>0</v>
      </c>
      <c r="BY41" s="60">
        <f t="shared" si="32"/>
        <v>0</v>
      </c>
      <c r="BZ41" s="60">
        <f t="shared" si="32"/>
        <v>0</v>
      </c>
      <c r="CA41" s="60">
        <f t="shared" ref="CA41:EL41" si="33">SUM(CA42:CA43)</f>
        <v>0</v>
      </c>
      <c r="CB41" s="60">
        <f t="shared" si="33"/>
        <v>0</v>
      </c>
      <c r="CC41" s="60">
        <f t="shared" si="33"/>
        <v>0</v>
      </c>
      <c r="CD41" s="197">
        <f t="shared" si="33"/>
        <v>0</v>
      </c>
      <c r="CE41" s="197">
        <f t="shared" si="33"/>
        <v>0</v>
      </c>
      <c r="CF41" s="60">
        <f t="shared" si="33"/>
        <v>0</v>
      </c>
      <c r="CG41" s="60">
        <f t="shared" si="33"/>
        <v>0</v>
      </c>
      <c r="CH41" s="60">
        <f t="shared" si="33"/>
        <v>0</v>
      </c>
      <c r="CI41" s="60">
        <f t="shared" si="33"/>
        <v>0</v>
      </c>
      <c r="CJ41" s="60">
        <f t="shared" si="33"/>
        <v>0</v>
      </c>
      <c r="CK41" s="60">
        <f t="shared" si="33"/>
        <v>0</v>
      </c>
      <c r="CL41" s="60">
        <f t="shared" si="33"/>
        <v>0</v>
      </c>
      <c r="CM41" s="60">
        <f t="shared" si="33"/>
        <v>0</v>
      </c>
      <c r="CN41" s="60">
        <f t="shared" si="33"/>
        <v>0</v>
      </c>
      <c r="CO41" s="60">
        <f t="shared" si="33"/>
        <v>0</v>
      </c>
      <c r="CP41" s="60">
        <f t="shared" si="33"/>
        <v>0</v>
      </c>
      <c r="CQ41" s="60">
        <f t="shared" si="33"/>
        <v>0</v>
      </c>
      <c r="CR41" s="60">
        <f t="shared" si="33"/>
        <v>0</v>
      </c>
      <c r="CS41" s="60">
        <f t="shared" si="33"/>
        <v>0</v>
      </c>
      <c r="CT41" s="60">
        <f t="shared" si="33"/>
        <v>0</v>
      </c>
      <c r="CU41" s="60">
        <f t="shared" si="33"/>
        <v>0</v>
      </c>
      <c r="CV41" s="60">
        <f t="shared" si="33"/>
        <v>0</v>
      </c>
      <c r="CW41" s="60">
        <f t="shared" si="33"/>
        <v>0</v>
      </c>
      <c r="CX41" s="60">
        <f t="shared" si="33"/>
        <v>0</v>
      </c>
      <c r="CY41" s="60">
        <f t="shared" si="33"/>
        <v>0</v>
      </c>
      <c r="CZ41" s="60">
        <f t="shared" si="33"/>
        <v>0</v>
      </c>
      <c r="DA41" s="60">
        <f t="shared" si="33"/>
        <v>0</v>
      </c>
      <c r="DB41" s="60">
        <f t="shared" si="33"/>
        <v>0</v>
      </c>
      <c r="DC41" s="60">
        <f t="shared" si="33"/>
        <v>0</v>
      </c>
      <c r="DD41" s="60">
        <f t="shared" si="33"/>
        <v>0</v>
      </c>
      <c r="DE41" s="60">
        <f t="shared" si="33"/>
        <v>0</v>
      </c>
      <c r="DF41" s="60">
        <f t="shared" si="33"/>
        <v>0</v>
      </c>
      <c r="DG41" s="60">
        <f t="shared" si="33"/>
        <v>0</v>
      </c>
      <c r="DH41" s="60">
        <f t="shared" si="33"/>
        <v>0</v>
      </c>
      <c r="DI41" s="60">
        <f t="shared" si="33"/>
        <v>0</v>
      </c>
      <c r="DJ41" s="60">
        <f t="shared" si="33"/>
        <v>0</v>
      </c>
      <c r="DK41" s="60">
        <f t="shared" si="33"/>
        <v>0</v>
      </c>
      <c r="DL41" s="60">
        <f t="shared" si="33"/>
        <v>0</v>
      </c>
      <c r="DM41" s="60">
        <f t="shared" si="33"/>
        <v>0</v>
      </c>
      <c r="DN41" s="60">
        <f t="shared" si="33"/>
        <v>0</v>
      </c>
      <c r="DO41" s="60">
        <f t="shared" si="33"/>
        <v>0</v>
      </c>
      <c r="DP41" s="60">
        <f t="shared" si="33"/>
        <v>0</v>
      </c>
      <c r="DQ41" s="60">
        <f t="shared" si="33"/>
        <v>0</v>
      </c>
      <c r="DR41" s="60">
        <f t="shared" si="33"/>
        <v>0</v>
      </c>
      <c r="DS41" s="60">
        <f t="shared" si="33"/>
        <v>0</v>
      </c>
      <c r="DT41" s="60">
        <f t="shared" si="33"/>
        <v>0</v>
      </c>
      <c r="DU41" s="60">
        <f t="shared" si="33"/>
        <v>0</v>
      </c>
      <c r="DV41" s="60">
        <f t="shared" si="33"/>
        <v>0</v>
      </c>
      <c r="DW41" s="60">
        <f t="shared" si="33"/>
        <v>0</v>
      </c>
      <c r="DX41" s="60">
        <f t="shared" si="33"/>
        <v>0</v>
      </c>
      <c r="DY41" s="60">
        <f t="shared" si="33"/>
        <v>0</v>
      </c>
      <c r="DZ41" s="60">
        <f t="shared" si="33"/>
        <v>0</v>
      </c>
      <c r="EA41" s="60">
        <f t="shared" si="33"/>
        <v>0</v>
      </c>
      <c r="EB41" s="60">
        <f t="shared" si="33"/>
        <v>0</v>
      </c>
      <c r="EC41" s="60">
        <f t="shared" si="33"/>
        <v>0</v>
      </c>
      <c r="ED41" s="60">
        <f t="shared" si="33"/>
        <v>0</v>
      </c>
      <c r="EE41" s="60">
        <f t="shared" si="33"/>
        <v>0</v>
      </c>
      <c r="EF41" s="60">
        <f t="shared" si="33"/>
        <v>0</v>
      </c>
      <c r="EG41" s="60">
        <f t="shared" si="33"/>
        <v>0</v>
      </c>
      <c r="EH41" s="197">
        <f t="shared" si="33"/>
        <v>0</v>
      </c>
      <c r="EI41" s="197">
        <f t="shared" si="33"/>
        <v>0</v>
      </c>
      <c r="EJ41" s="60">
        <f t="shared" si="33"/>
        <v>0</v>
      </c>
      <c r="EK41" s="60">
        <f t="shared" si="33"/>
        <v>0</v>
      </c>
      <c r="EL41" s="60">
        <f t="shared" si="33"/>
        <v>0</v>
      </c>
      <c r="EM41" s="60">
        <f t="shared" ref="EM41:EQ41" si="34">SUM(EM42:EM43)</f>
        <v>0</v>
      </c>
      <c r="EN41" s="60"/>
      <c r="EO41" s="60"/>
      <c r="EP41" s="60">
        <f t="shared" si="34"/>
        <v>25</v>
      </c>
      <c r="EQ41" s="60">
        <f t="shared" si="34"/>
        <v>672142.79999999993</v>
      </c>
    </row>
    <row r="42" spans="1:147" ht="30" customHeight="1" x14ac:dyDescent="0.25">
      <c r="A42" s="13"/>
      <c r="B42" s="13">
        <v>24</v>
      </c>
      <c r="C42" s="126" t="s">
        <v>216</v>
      </c>
      <c r="D42" s="53" t="s">
        <v>217</v>
      </c>
      <c r="E42" s="15">
        <v>13916</v>
      </c>
      <c r="F42" s="16">
        <v>1.38</v>
      </c>
      <c r="G42" s="17"/>
      <c r="H42" s="50">
        <v>1</v>
      </c>
      <c r="I42" s="50"/>
      <c r="J42" s="48">
        <v>1.4</v>
      </c>
      <c r="K42" s="48">
        <v>1.68</v>
      </c>
      <c r="L42" s="48">
        <v>2.23</v>
      </c>
      <c r="M42" s="51">
        <v>2.57</v>
      </c>
      <c r="N42" s="19"/>
      <c r="O42" s="20">
        <f>N42*E42*F42*H42*J42*$O$9</f>
        <v>0</v>
      </c>
      <c r="P42" s="52">
        <v>25</v>
      </c>
      <c r="Q42" s="20">
        <f>P42*E42*F42*H42*J42*$Q$9</f>
        <v>672142.79999999993</v>
      </c>
      <c r="R42" s="21"/>
      <c r="S42" s="21">
        <f>R42*E42*F42*H42*J42*$S$9</f>
        <v>0</v>
      </c>
      <c r="T42" s="19"/>
      <c r="U42" s="20">
        <f>SUM(T42*E42*F42*H42*J42*$U$9)</f>
        <v>0</v>
      </c>
      <c r="V42" s="19"/>
      <c r="W42" s="21">
        <f>SUM(V42*E42*F42*H42*J42*$W$9)</f>
        <v>0</v>
      </c>
      <c r="X42" s="19"/>
      <c r="Y42" s="20">
        <f>SUM(X42*E42*F42*H42*J42*$Y$9)</f>
        <v>0</v>
      </c>
      <c r="Z42" s="21"/>
      <c r="AA42" s="20">
        <f>SUM(Z42*E42*F42*H42*J42*$AA$9)</f>
        <v>0</v>
      </c>
      <c r="AB42" s="20"/>
      <c r="AC42" s="20"/>
      <c r="AD42" s="21"/>
      <c r="AE42" s="20">
        <f>SUM(AD42*E42*F42*H42*J42*$AE$9)</f>
        <v>0</v>
      </c>
      <c r="AF42" s="21"/>
      <c r="AG42" s="20">
        <f>SUM(AF42*E42*F42*H42*K42*$AG$9)</f>
        <v>0</v>
      </c>
      <c r="AH42" s="21"/>
      <c r="AI42" s="20">
        <f>SUM(AH42*E42*F42*H42*K42*$AI$9)</f>
        <v>0</v>
      </c>
      <c r="AJ42" s="19"/>
      <c r="AK42" s="20">
        <f>SUM(AJ42*E42*F42*H42*J42*$AK$9)</f>
        <v>0</v>
      </c>
      <c r="AL42" s="21"/>
      <c r="AM42" s="21">
        <f>SUM(AL42*E42*F42*H42*J42*$AM$9)</f>
        <v>0</v>
      </c>
      <c r="AN42" s="19"/>
      <c r="AO42" s="20">
        <f>SUM(AN42*E42*F42*H42*J42*$AO$9)</f>
        <v>0</v>
      </c>
      <c r="AP42" s="19"/>
      <c r="AQ42" s="20">
        <f>SUM(AP42*E42*F42*H42*J42*$AQ$9)</f>
        <v>0</v>
      </c>
      <c r="AR42" s="21"/>
      <c r="AS42" s="20">
        <f>SUM(E42*F42*H42*J42*AR42*$AS$9)</f>
        <v>0</v>
      </c>
      <c r="AT42" s="21"/>
      <c r="AU42" s="20">
        <f>SUM(AT42*E42*F42*H42*J42*$AU$9)</f>
        <v>0</v>
      </c>
      <c r="AV42" s="19"/>
      <c r="AW42" s="20">
        <f>SUM(AV42*E42*F42*H42*J42*$AW$9)</f>
        <v>0</v>
      </c>
      <c r="AX42" s="19"/>
      <c r="AY42" s="21">
        <f>SUM(AX42*E42*F42*H42*J42*$AY$9)</f>
        <v>0</v>
      </c>
      <c r="AZ42" s="19"/>
      <c r="BA42" s="20">
        <f>SUM(AZ42*E42*F42*H42*J42*$BA$9)</f>
        <v>0</v>
      </c>
      <c r="BB42" s="19"/>
      <c r="BC42" s="20">
        <f>SUM(BB42*E42*F42*H42*J42*$BC$9)</f>
        <v>0</v>
      </c>
      <c r="BD42" s="19"/>
      <c r="BE42" s="20">
        <f>SUM(BD42*E42*F42*H42*J42*$BE$9)</f>
        <v>0</v>
      </c>
      <c r="BF42" s="19"/>
      <c r="BG42" s="20">
        <f>SUM(BF42*E42*F42*H42*J42*$BG$9)</f>
        <v>0</v>
      </c>
      <c r="BH42" s="19"/>
      <c r="BI42" s="20">
        <f>BH42*E42*F42*H42*J42*$BI$9</f>
        <v>0</v>
      </c>
      <c r="BJ42" s="19"/>
      <c r="BK42" s="20">
        <f>BJ42*E42*F42*H42*J42*$BK$9</f>
        <v>0</v>
      </c>
      <c r="BL42" s="19"/>
      <c r="BM42" s="20">
        <f>BL42*E42*F42*H42*J42*$BM$9</f>
        <v>0</v>
      </c>
      <c r="BN42" s="19"/>
      <c r="BO42" s="20">
        <f>SUM(BN42*E42*F42*H42*J42*$BO$9)</f>
        <v>0</v>
      </c>
      <c r="BP42" s="19"/>
      <c r="BQ42" s="20">
        <f>SUM(BP42*E42*F42*H42*J42*$BQ$9)</f>
        <v>0</v>
      </c>
      <c r="BR42" s="19"/>
      <c r="BS42" s="20">
        <f>SUM(BR42*E42*F42*H42*J42*$BS$9)</f>
        <v>0</v>
      </c>
      <c r="BT42" s="19"/>
      <c r="BU42" s="20">
        <f>SUM(BT42*E42*F42*H42*J42*$BU$9)</f>
        <v>0</v>
      </c>
      <c r="BV42" s="19"/>
      <c r="BW42" s="20">
        <f>SUM(BV42*E42*F42*H42*J42*$BW$9)</f>
        <v>0</v>
      </c>
      <c r="BX42" s="23"/>
      <c r="BY42" s="24">
        <f>BX42*E42*F42*H42*J42*$BY$9</f>
        <v>0</v>
      </c>
      <c r="BZ42" s="19"/>
      <c r="CA42" s="20">
        <f>SUM(BZ42*E42*F42*H42*J42*$CA$9)</f>
        <v>0</v>
      </c>
      <c r="CB42" s="21"/>
      <c r="CC42" s="20">
        <f>SUM(CB42*E42*F42*H42*J42*$CC$9)</f>
        <v>0</v>
      </c>
      <c r="CD42" s="19"/>
      <c r="CE42" s="20">
        <f>SUM(CD42*E42*F42*H42*J42*$CE$9)</f>
        <v>0</v>
      </c>
      <c r="CF42" s="19"/>
      <c r="CG42" s="20">
        <f>SUM(CF42*E42*F42*H42*J42*$CG$9)</f>
        <v>0</v>
      </c>
      <c r="CH42" s="19"/>
      <c r="CI42" s="20">
        <f>CH42*E42*F42*H42*J42*$CI$9</f>
        <v>0</v>
      </c>
      <c r="CJ42" s="19"/>
      <c r="CK42" s="20">
        <f>SUM(CJ42*E42*F42*H42*J42*$CK$9)</f>
        <v>0</v>
      </c>
      <c r="CL42" s="21"/>
      <c r="CM42" s="20">
        <f>SUM(CL42*E42*F42*H42*K42*$CM$9)</f>
        <v>0</v>
      </c>
      <c r="CN42" s="19"/>
      <c r="CO42" s="20">
        <f>SUM(CN42*E42*F42*H42*K42*$CO$9)</f>
        <v>0</v>
      </c>
      <c r="CP42" s="19"/>
      <c r="CQ42" s="20">
        <f>SUM(CP42*E42*F42*H42*K42*$CQ$9)</f>
        <v>0</v>
      </c>
      <c r="CR42" s="21"/>
      <c r="CS42" s="20">
        <f>SUM(CR42*E42*F42*H42*K42*$CS$9)</f>
        <v>0</v>
      </c>
      <c r="CT42" s="21"/>
      <c r="CU42" s="20">
        <f>SUM(CT42*E42*F42*H42*K42*$CU$9)</f>
        <v>0</v>
      </c>
      <c r="CV42" s="21"/>
      <c r="CW42" s="20">
        <f>SUM(CV42*E42*F42*H42*K42*$CW$9)</f>
        <v>0</v>
      </c>
      <c r="CX42" s="19"/>
      <c r="CY42" s="20">
        <f>SUM(CX42*E42*F42*H42*K42*$CY$9)</f>
        <v>0</v>
      </c>
      <c r="CZ42" s="19"/>
      <c r="DA42" s="20">
        <f>SUM(CZ42*E42*F42*H42*K42*$DA$9)</f>
        <v>0</v>
      </c>
      <c r="DB42" s="19"/>
      <c r="DC42" s="20">
        <f>SUM(DB42*E42*F42*H42*K42*$DC$9)</f>
        <v>0</v>
      </c>
      <c r="DD42" s="21"/>
      <c r="DE42" s="20">
        <f>SUM(DD42*E42*F42*H42*K42*$DE$9)</f>
        <v>0</v>
      </c>
      <c r="DF42" s="19"/>
      <c r="DG42" s="20">
        <f>SUM(DF42*E42*F42*H42*K42*$DG$9)</f>
        <v>0</v>
      </c>
      <c r="DH42" s="19"/>
      <c r="DI42" s="20">
        <f>SUM(DH42*E42*F42*H42*K42*$DI$9)</f>
        <v>0</v>
      </c>
      <c r="DJ42" s="19"/>
      <c r="DK42" s="20">
        <f>SUM(DJ42*E42*F42*H42*K42*$DK$9)</f>
        <v>0</v>
      </c>
      <c r="DL42" s="19"/>
      <c r="DM42" s="20">
        <f>SUM(DL42*E42*F42*H42*K42*$DM$9)</f>
        <v>0</v>
      </c>
      <c r="DN42" s="19"/>
      <c r="DO42" s="20">
        <f>SUM(DN42*E42*F42*H42*K42*$DO$9)</f>
        <v>0</v>
      </c>
      <c r="DP42" s="19"/>
      <c r="DQ42" s="20">
        <f>DP42*E42*F42*H42*K42*$DQ$9</f>
        <v>0</v>
      </c>
      <c r="DR42" s="19"/>
      <c r="DS42" s="20">
        <f>SUM(DR42*E42*F42*H42*K42*$DS$9)</f>
        <v>0</v>
      </c>
      <c r="DT42" s="19"/>
      <c r="DU42" s="20">
        <f>SUM(DT42*E42*F42*H42*K42*$DU$9)</f>
        <v>0</v>
      </c>
      <c r="DV42" s="19"/>
      <c r="DW42" s="20">
        <f>SUM(DV42*E42*F42*H42*L42*$DW$9)</f>
        <v>0</v>
      </c>
      <c r="DX42" s="19"/>
      <c r="DY42" s="20">
        <f>SUM(DX42*E42*F42*H42*M42*$DY$9)</f>
        <v>0</v>
      </c>
      <c r="DZ42" s="19"/>
      <c r="EA42" s="20">
        <f>SUM(DZ42*E42*F42*H42*J42*$EA$9)</f>
        <v>0</v>
      </c>
      <c r="EB42" s="19"/>
      <c r="EC42" s="20">
        <f>SUM(EB42*E42*F42*H42*J42*$EC$9)</f>
        <v>0</v>
      </c>
      <c r="ED42" s="19"/>
      <c r="EE42" s="20">
        <f>SUM(ED42*E42*F42*H42*J42*$EE$9)</f>
        <v>0</v>
      </c>
      <c r="EF42" s="19"/>
      <c r="EG42" s="20">
        <f>SUM(EF42*E42*F42*H42*J42*$EG$9)</f>
        <v>0</v>
      </c>
      <c r="EH42" s="19"/>
      <c r="EI42" s="20">
        <f>EH42*E42*F42*H42*J42*$EI$9</f>
        <v>0</v>
      </c>
      <c r="EJ42" s="19"/>
      <c r="EK42" s="20">
        <f>EJ42*E42*F42*H42*J42*$EK$9</f>
        <v>0</v>
      </c>
      <c r="EL42" s="19"/>
      <c r="EM42" s="20"/>
      <c r="EN42" s="25"/>
      <c r="EO42" s="25"/>
      <c r="EP42" s="26">
        <f>SUM(N42,X42,P42,R42,Z42,T42,V42,AD42,AF42,AH42,AJ42,AL42,AR42,AT42,AV42,AP42,CL42,CR42,CV42,BZ42,CB42,DB42,DD42,DF42,DH42,DJ42,DL42,DN42,AX42,AN42,AZ42,BB42,BD42,BF42,BH42,BJ42,BL42,BN42,BP42,BR42,BT42,ED42,EF42,DZ42,EB42,BV42,BX42,CT42,CN42,CP42,CX42,CZ42,CD42,CF42,CH42,CJ42,DP42,DR42,DT42,DV42,DX42,EH42,EJ42,EL42)</f>
        <v>25</v>
      </c>
      <c r="EQ42" s="26">
        <f>SUM(O42,Y42,Q42,S42,AA42,U42,W42,AE42,AG42,AI42,AK42,AM42,AS42,AU42,AW42,AQ42,CM42,CS42,CW42,CA42,CC42,DC42,DE42,DG42,DI42,DK42,DM42,DO42,AY42,AO42,BA42,BC42,BE42,BG42,BI42,BK42,BM42,BO42,BQ42,BS42,BU42,EE42,EG42,EA42,EC42,BW42,BY42,CU42,CO42,CQ42,CY42,DA42,CE42,CG42,CI42,CK42,DQ42,DS42,DU42,DW42,DY42,EI42,EK42,EM42)</f>
        <v>672142.79999999993</v>
      </c>
    </row>
    <row r="43" spans="1:147" s="132" customFormat="1" ht="30" customHeight="1" x14ac:dyDescent="0.25">
      <c r="A43" s="13"/>
      <c r="B43" s="13">
        <v>25</v>
      </c>
      <c r="C43" s="126" t="s">
        <v>218</v>
      </c>
      <c r="D43" s="53" t="s">
        <v>219</v>
      </c>
      <c r="E43" s="15">
        <v>13916</v>
      </c>
      <c r="F43" s="49">
        <v>2.09</v>
      </c>
      <c r="G43" s="17"/>
      <c r="H43" s="50">
        <v>1</v>
      </c>
      <c r="I43" s="50"/>
      <c r="J43" s="48">
        <v>1.4</v>
      </c>
      <c r="K43" s="48">
        <v>1.68</v>
      </c>
      <c r="L43" s="48">
        <v>2.23</v>
      </c>
      <c r="M43" s="51">
        <v>2.57</v>
      </c>
      <c r="N43" s="54"/>
      <c r="O43" s="20">
        <f>N43*E43*F43*H43*J43*$O$9</f>
        <v>0</v>
      </c>
      <c r="P43" s="52"/>
      <c r="Q43" s="20">
        <f>P43*E43*F43*H43*J43*$Q$9</f>
        <v>0</v>
      </c>
      <c r="R43" s="52"/>
      <c r="S43" s="21">
        <f>R43*E43*F43*H43*J43*$S$9</f>
        <v>0</v>
      </c>
      <c r="T43" s="54"/>
      <c r="U43" s="20">
        <f>SUM(T43*E43*F43*H43*J43*$U$9)</f>
        <v>0</v>
      </c>
      <c r="V43" s="54"/>
      <c r="W43" s="21">
        <f>SUM(V43*E43*F43*H43*J43*$W$9)</f>
        <v>0</v>
      </c>
      <c r="X43" s="54"/>
      <c r="Y43" s="20">
        <f>SUM(X43*E43*F43*H43*J43*$Y$9)</f>
        <v>0</v>
      </c>
      <c r="Z43" s="52"/>
      <c r="AA43" s="20">
        <f>SUM(Z43*E43*F43*H43*J43*$AA$9)</f>
        <v>0</v>
      </c>
      <c r="AB43" s="58"/>
      <c r="AC43" s="58"/>
      <c r="AD43" s="52"/>
      <c r="AE43" s="20">
        <f>SUM(AD43*E43*F43*H43*J43*$AE$9)</f>
        <v>0</v>
      </c>
      <c r="AF43" s="52"/>
      <c r="AG43" s="20">
        <f>SUM(AF43*E43*F43*H43*K43*$AG$9)</f>
        <v>0</v>
      </c>
      <c r="AH43" s="52"/>
      <c r="AI43" s="20">
        <f>SUM(AH43*E43*F43*H43*K43*$AI$9)</f>
        <v>0</v>
      </c>
      <c r="AJ43" s="54"/>
      <c r="AK43" s="20">
        <f>SUM(AJ43*E43*F43*H43*J43*$AK$9)</f>
        <v>0</v>
      </c>
      <c r="AL43" s="52"/>
      <c r="AM43" s="21">
        <f>SUM(AL43*E43*F43*H43*J43*$AM$9)</f>
        <v>0</v>
      </c>
      <c r="AN43" s="54"/>
      <c r="AO43" s="20">
        <f>SUM(AN43*E43*F43*H43*J43*$AO$9)</f>
        <v>0</v>
      </c>
      <c r="AP43" s="55"/>
      <c r="AQ43" s="20">
        <f>SUM(AP43*E43*F43*H43*J43*$AQ$9)</f>
        <v>0</v>
      </c>
      <c r="AR43" s="52"/>
      <c r="AS43" s="20">
        <f>SUM(E43*F43*H43*J43*AR43*$AS$9)</f>
        <v>0</v>
      </c>
      <c r="AT43" s="52"/>
      <c r="AU43" s="20">
        <f>SUM(AT43*E43*F43*H43*J43*$AU$9)</f>
        <v>0</v>
      </c>
      <c r="AV43" s="54"/>
      <c r="AW43" s="20">
        <f>SUM(AV43*E43*F43*H43*J43*$AW$9)</f>
        <v>0</v>
      </c>
      <c r="AX43" s="54"/>
      <c r="AY43" s="21">
        <f>SUM(AX43*E43*F43*H43*J43*$AY$9)</f>
        <v>0</v>
      </c>
      <c r="AZ43" s="54"/>
      <c r="BA43" s="20">
        <f>SUM(AZ43*E43*F43*H43*J43*$BA$9)</f>
        <v>0</v>
      </c>
      <c r="BB43" s="54"/>
      <c r="BC43" s="20">
        <f>SUM(BB43*E43*F43*H43*J43*$BC$9)</f>
        <v>0</v>
      </c>
      <c r="BD43" s="54"/>
      <c r="BE43" s="20">
        <f>SUM(BD43*E43*F43*H43*J43*$BE$9)</f>
        <v>0</v>
      </c>
      <c r="BF43" s="54"/>
      <c r="BG43" s="20">
        <f>SUM(BF43*E43*F43*H43*J43*$BG$9)</f>
        <v>0</v>
      </c>
      <c r="BH43" s="54"/>
      <c r="BI43" s="20">
        <f>BH43*E43*F43*H43*J43*$BI$9</f>
        <v>0</v>
      </c>
      <c r="BJ43" s="54"/>
      <c r="BK43" s="20">
        <f>BJ43*E43*F43*H43*J43*$BK$9</f>
        <v>0</v>
      </c>
      <c r="BL43" s="54"/>
      <c r="BM43" s="20">
        <f>BL43*E43*F43*H43*J43*$BM$9</f>
        <v>0</v>
      </c>
      <c r="BN43" s="54"/>
      <c r="BO43" s="20">
        <f>SUM(BN43*E43*F43*H43*J43*$BO$9)</f>
        <v>0</v>
      </c>
      <c r="BP43" s="54"/>
      <c r="BQ43" s="20">
        <f>SUM(BP43*E43*F43*H43*J43*$BQ$9)</f>
        <v>0</v>
      </c>
      <c r="BR43" s="54"/>
      <c r="BS43" s="20">
        <f>SUM(BR43*E43*F43*H43*J43*$BS$9)</f>
        <v>0</v>
      </c>
      <c r="BT43" s="54"/>
      <c r="BU43" s="20">
        <f>SUM(BT43*E43*F43*H43*J43*$BU$9)</f>
        <v>0</v>
      </c>
      <c r="BV43" s="54"/>
      <c r="BW43" s="20">
        <f>SUM(BV43*E43*F43*H43*J43*$BW$9)</f>
        <v>0</v>
      </c>
      <c r="BX43" s="59"/>
      <c r="BY43" s="24">
        <f>BX43*E43*F43*H43*J43*$BY$9</f>
        <v>0</v>
      </c>
      <c r="BZ43" s="54"/>
      <c r="CA43" s="20">
        <f>SUM(BZ43*E43*F43*H43*J43*$CA$9)</f>
        <v>0</v>
      </c>
      <c r="CB43" s="52"/>
      <c r="CC43" s="20">
        <f>SUM(CB43*E43*F43*H43*J43*$CC$9)</f>
        <v>0</v>
      </c>
      <c r="CD43" s="54"/>
      <c r="CE43" s="20">
        <f>SUM(CD43*E43*F43*H43*J43*$CE$9)</f>
        <v>0</v>
      </c>
      <c r="CF43" s="54"/>
      <c r="CG43" s="20">
        <f>SUM(CF43*E43*F43*H43*J43*$CG$9)</f>
        <v>0</v>
      </c>
      <c r="CH43" s="54"/>
      <c r="CI43" s="20">
        <f>CH43*E43*F43*H43*J43*$CI$9</f>
        <v>0</v>
      </c>
      <c r="CJ43" s="54"/>
      <c r="CK43" s="20">
        <f>SUM(CJ43*E43*F43*H43*J43*$CK$9)</f>
        <v>0</v>
      </c>
      <c r="CL43" s="52"/>
      <c r="CM43" s="20">
        <f>SUM(CL43*E43*F43*H43*K43*$CM$9)</f>
        <v>0</v>
      </c>
      <c r="CN43" s="54"/>
      <c r="CO43" s="20">
        <f>SUM(CN43*E43*F43*H43*K43*$CO$9)</f>
        <v>0</v>
      </c>
      <c r="CP43" s="54"/>
      <c r="CQ43" s="20">
        <f>SUM(CP43*E43*F43*H43*K43*$CQ$9)</f>
        <v>0</v>
      </c>
      <c r="CR43" s="52"/>
      <c r="CS43" s="20">
        <f>SUM(CR43*E43*F43*H43*K43*$CS$9)</f>
        <v>0</v>
      </c>
      <c r="CT43" s="52"/>
      <c r="CU43" s="20">
        <f>SUM(CT43*E43*F43*H43*K43*$CU$9)</f>
        <v>0</v>
      </c>
      <c r="CV43" s="52"/>
      <c r="CW43" s="20">
        <f>SUM(CV43*E43*F43*H43*K43*$CW$9)</f>
        <v>0</v>
      </c>
      <c r="CX43" s="54"/>
      <c r="CY43" s="20">
        <f>SUM(CX43*E43*F43*H43*K43*$CY$9)</f>
        <v>0</v>
      </c>
      <c r="CZ43" s="54"/>
      <c r="DA43" s="20">
        <f>SUM(CZ43*E43*F43*H43*K43*$DA$9)</f>
        <v>0</v>
      </c>
      <c r="DB43" s="54"/>
      <c r="DC43" s="20">
        <f>SUM(DB43*E43*F43*H43*K43*$DC$9)</f>
        <v>0</v>
      </c>
      <c r="DD43" s="52"/>
      <c r="DE43" s="20">
        <f>SUM(DD43*E43*F43*H43*K43*$DE$9)</f>
        <v>0</v>
      </c>
      <c r="DF43" s="54"/>
      <c r="DG43" s="20">
        <f>SUM(DF43*E43*F43*H43*K43*$DG$9)</f>
        <v>0</v>
      </c>
      <c r="DH43" s="54"/>
      <c r="DI43" s="20">
        <f>SUM(DH43*E43*F43*H43*K43*$DI$9)</f>
        <v>0</v>
      </c>
      <c r="DJ43" s="54"/>
      <c r="DK43" s="20">
        <f>SUM(DJ43*E43*F43*H43*K43*$DK$9)</f>
        <v>0</v>
      </c>
      <c r="DL43" s="54"/>
      <c r="DM43" s="20">
        <f>SUM(DL43*E43*F43*H43*K43*$DM$9)</f>
        <v>0</v>
      </c>
      <c r="DN43" s="54"/>
      <c r="DO43" s="20">
        <f>SUM(DN43*E43*F43*H43*K43*$DO$9)</f>
        <v>0</v>
      </c>
      <c r="DP43" s="54"/>
      <c r="DQ43" s="20">
        <f>DP43*E43*F43*H43*K43*$DQ$9</f>
        <v>0</v>
      </c>
      <c r="DR43" s="54"/>
      <c r="DS43" s="20">
        <f>SUM(DR43*E43*F43*H43*K43*$DS$9)</f>
        <v>0</v>
      </c>
      <c r="DT43" s="54"/>
      <c r="DU43" s="20">
        <f>SUM(DT43*E43*F43*H43*K43*$DU$9)</f>
        <v>0</v>
      </c>
      <c r="DV43" s="54"/>
      <c r="DW43" s="20">
        <f>SUM(DV43*E43*F43*H43*L43*$DW$9)</f>
        <v>0</v>
      </c>
      <c r="DX43" s="54"/>
      <c r="DY43" s="20">
        <f>SUM(DX43*E43*F43*H43*M43*$DY$9)</f>
        <v>0</v>
      </c>
      <c r="DZ43" s="55"/>
      <c r="EA43" s="20">
        <f>SUM(DZ43*E43*F43*H43*J43*$EA$9)</f>
        <v>0</v>
      </c>
      <c r="EB43" s="19"/>
      <c r="EC43" s="20">
        <f>SUM(EB43*E43*F43*H43*J43*$EC$9)</f>
        <v>0</v>
      </c>
      <c r="ED43" s="54"/>
      <c r="EE43" s="20">
        <f>SUM(ED43*E43*F43*H43*J43*$EE$9)</f>
        <v>0</v>
      </c>
      <c r="EF43" s="54"/>
      <c r="EG43" s="20">
        <f>SUM(EF43*E43*F43*H43*J43*$EG$9)</f>
        <v>0</v>
      </c>
      <c r="EH43" s="19"/>
      <c r="EI43" s="20">
        <f>EH43*E43*F43*H43*J43*$EI$9</f>
        <v>0</v>
      </c>
      <c r="EJ43" s="19"/>
      <c r="EK43" s="20">
        <f>EJ43*E43*F43*H43*J43*$EK$9</f>
        <v>0</v>
      </c>
      <c r="EL43" s="19"/>
      <c r="EM43" s="20"/>
      <c r="EN43" s="25"/>
      <c r="EO43" s="25"/>
      <c r="EP43" s="26">
        <f>SUM(N43,X43,P43,R43,Z43,T43,V43,AD43,AF43,AH43,AJ43,AL43,AR43,AT43,AV43,AP43,CL43,CR43,CV43,BZ43,CB43,DB43,DD43,DF43,DH43,DJ43,DL43,DN43,AX43,AN43,AZ43,BB43,BD43,BF43,BH43,BJ43,BL43,BN43,BP43,BR43,BT43,ED43,EF43,DZ43,EB43,BV43,BX43,CT43,CN43,CP43,CX43,CZ43,CD43,CF43,CH43,CJ43,DP43,DR43,DT43,DV43,DX43,EH43,EJ43,EL43)</f>
        <v>0</v>
      </c>
      <c r="EQ43" s="26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0</v>
      </c>
    </row>
    <row r="44" spans="1:147" s="132" customFormat="1" ht="15" customHeight="1" x14ac:dyDescent="0.25">
      <c r="A44" s="188">
        <v>10</v>
      </c>
      <c r="B44" s="188"/>
      <c r="C44" s="182" t="s">
        <v>220</v>
      </c>
      <c r="D44" s="192" t="s">
        <v>221</v>
      </c>
      <c r="E44" s="189">
        <v>13916</v>
      </c>
      <c r="F44" s="190"/>
      <c r="G44" s="191"/>
      <c r="H44" s="185"/>
      <c r="I44" s="193"/>
      <c r="J44" s="220">
        <v>1.4</v>
      </c>
      <c r="K44" s="196">
        <v>1.68</v>
      </c>
      <c r="L44" s="196">
        <v>2.23</v>
      </c>
      <c r="M44" s="195">
        <v>2.57</v>
      </c>
      <c r="N44" s="60">
        <f>N45</f>
        <v>0</v>
      </c>
      <c r="O44" s="60">
        <f t="shared" ref="O44:BZ44" si="35">O45</f>
        <v>0</v>
      </c>
      <c r="P44" s="60">
        <f t="shared" si="35"/>
        <v>30</v>
      </c>
      <c r="Q44" s="60">
        <f t="shared" si="35"/>
        <v>935155.19999999995</v>
      </c>
      <c r="R44" s="60">
        <f t="shared" si="35"/>
        <v>0</v>
      </c>
      <c r="S44" s="60">
        <f t="shared" si="35"/>
        <v>0</v>
      </c>
      <c r="T44" s="197">
        <f t="shared" si="35"/>
        <v>0</v>
      </c>
      <c r="U44" s="197">
        <f t="shared" si="35"/>
        <v>0</v>
      </c>
      <c r="V44" s="60">
        <f t="shared" si="35"/>
        <v>0</v>
      </c>
      <c r="W44" s="60">
        <f t="shared" si="35"/>
        <v>0</v>
      </c>
      <c r="X44" s="60">
        <f t="shared" si="35"/>
        <v>0</v>
      </c>
      <c r="Y44" s="60">
        <f t="shared" si="35"/>
        <v>0</v>
      </c>
      <c r="Z44" s="60">
        <f t="shared" si="35"/>
        <v>0</v>
      </c>
      <c r="AA44" s="60">
        <f t="shared" si="35"/>
        <v>0</v>
      </c>
      <c r="AB44" s="60">
        <f t="shared" si="35"/>
        <v>0</v>
      </c>
      <c r="AC44" s="60">
        <f t="shared" si="35"/>
        <v>0</v>
      </c>
      <c r="AD44" s="60">
        <f t="shared" si="35"/>
        <v>0</v>
      </c>
      <c r="AE44" s="60">
        <f t="shared" si="35"/>
        <v>0</v>
      </c>
      <c r="AF44" s="60">
        <f t="shared" si="35"/>
        <v>0</v>
      </c>
      <c r="AG44" s="60">
        <f t="shared" si="35"/>
        <v>0</v>
      </c>
      <c r="AH44" s="60">
        <f t="shared" si="35"/>
        <v>0</v>
      </c>
      <c r="AI44" s="60">
        <f t="shared" si="35"/>
        <v>0</v>
      </c>
      <c r="AJ44" s="60">
        <f t="shared" si="35"/>
        <v>0</v>
      </c>
      <c r="AK44" s="60">
        <f t="shared" si="35"/>
        <v>0</v>
      </c>
      <c r="AL44" s="60">
        <f t="shared" si="35"/>
        <v>0</v>
      </c>
      <c r="AM44" s="60">
        <f t="shared" si="35"/>
        <v>0</v>
      </c>
      <c r="AN44" s="60">
        <f t="shared" si="35"/>
        <v>0</v>
      </c>
      <c r="AO44" s="60">
        <f t="shared" si="35"/>
        <v>0</v>
      </c>
      <c r="AP44" s="197">
        <f t="shared" si="35"/>
        <v>0</v>
      </c>
      <c r="AQ44" s="197">
        <f t="shared" si="35"/>
        <v>0</v>
      </c>
      <c r="AR44" s="60">
        <f t="shared" si="35"/>
        <v>0</v>
      </c>
      <c r="AS44" s="60">
        <f t="shared" si="35"/>
        <v>0</v>
      </c>
      <c r="AT44" s="60">
        <f t="shared" si="35"/>
        <v>0</v>
      </c>
      <c r="AU44" s="60">
        <f t="shared" si="35"/>
        <v>0</v>
      </c>
      <c r="AV44" s="60">
        <f t="shared" si="35"/>
        <v>0</v>
      </c>
      <c r="AW44" s="60">
        <f t="shared" si="35"/>
        <v>0</v>
      </c>
      <c r="AX44" s="197">
        <f t="shared" si="35"/>
        <v>0</v>
      </c>
      <c r="AY44" s="197">
        <f t="shared" si="35"/>
        <v>0</v>
      </c>
      <c r="AZ44" s="60">
        <f t="shared" si="35"/>
        <v>0</v>
      </c>
      <c r="BA44" s="60">
        <f t="shared" si="35"/>
        <v>0</v>
      </c>
      <c r="BB44" s="60">
        <f t="shared" si="35"/>
        <v>0</v>
      </c>
      <c r="BC44" s="60">
        <f t="shared" si="35"/>
        <v>0</v>
      </c>
      <c r="BD44" s="60">
        <f t="shared" si="35"/>
        <v>0</v>
      </c>
      <c r="BE44" s="60">
        <f t="shared" si="35"/>
        <v>0</v>
      </c>
      <c r="BF44" s="60">
        <f t="shared" si="35"/>
        <v>0</v>
      </c>
      <c r="BG44" s="60">
        <f t="shared" si="35"/>
        <v>0</v>
      </c>
      <c r="BH44" s="60">
        <f t="shared" si="35"/>
        <v>0</v>
      </c>
      <c r="BI44" s="60">
        <f t="shared" si="35"/>
        <v>0</v>
      </c>
      <c r="BJ44" s="60">
        <f t="shared" si="35"/>
        <v>0</v>
      </c>
      <c r="BK44" s="60">
        <f t="shared" si="35"/>
        <v>0</v>
      </c>
      <c r="BL44" s="60">
        <f t="shared" si="35"/>
        <v>0</v>
      </c>
      <c r="BM44" s="60">
        <f t="shared" si="35"/>
        <v>0</v>
      </c>
      <c r="BN44" s="60">
        <f t="shared" si="35"/>
        <v>0</v>
      </c>
      <c r="BO44" s="60">
        <f t="shared" si="35"/>
        <v>0</v>
      </c>
      <c r="BP44" s="60">
        <f t="shared" si="35"/>
        <v>0</v>
      </c>
      <c r="BQ44" s="60">
        <f t="shared" si="35"/>
        <v>0</v>
      </c>
      <c r="BR44" s="60">
        <f t="shared" si="35"/>
        <v>0</v>
      </c>
      <c r="BS44" s="60">
        <f t="shared" si="35"/>
        <v>0</v>
      </c>
      <c r="BT44" s="60">
        <f t="shared" si="35"/>
        <v>0</v>
      </c>
      <c r="BU44" s="60">
        <f t="shared" si="35"/>
        <v>0</v>
      </c>
      <c r="BV44" s="60">
        <f t="shared" si="35"/>
        <v>0</v>
      </c>
      <c r="BW44" s="60">
        <f t="shared" si="35"/>
        <v>0</v>
      </c>
      <c r="BX44" s="60">
        <f t="shared" si="35"/>
        <v>0</v>
      </c>
      <c r="BY44" s="60">
        <f t="shared" si="35"/>
        <v>0</v>
      </c>
      <c r="BZ44" s="60">
        <f t="shared" si="35"/>
        <v>0</v>
      </c>
      <c r="CA44" s="60">
        <f t="shared" ref="CA44:EL44" si="36">CA45</f>
        <v>0</v>
      </c>
      <c r="CB44" s="60">
        <f t="shared" si="36"/>
        <v>0</v>
      </c>
      <c r="CC44" s="60">
        <f t="shared" si="36"/>
        <v>0</v>
      </c>
      <c r="CD44" s="197">
        <f t="shared" si="36"/>
        <v>0</v>
      </c>
      <c r="CE44" s="197">
        <f t="shared" si="36"/>
        <v>0</v>
      </c>
      <c r="CF44" s="60">
        <f t="shared" si="36"/>
        <v>0</v>
      </c>
      <c r="CG44" s="60">
        <f t="shared" si="36"/>
        <v>0</v>
      </c>
      <c r="CH44" s="60">
        <f t="shared" si="36"/>
        <v>0</v>
      </c>
      <c r="CI44" s="60">
        <f t="shared" si="36"/>
        <v>0</v>
      </c>
      <c r="CJ44" s="60">
        <f t="shared" si="36"/>
        <v>0</v>
      </c>
      <c r="CK44" s="60">
        <f t="shared" si="36"/>
        <v>0</v>
      </c>
      <c r="CL44" s="60">
        <f t="shared" si="36"/>
        <v>0</v>
      </c>
      <c r="CM44" s="60">
        <f t="shared" si="36"/>
        <v>0</v>
      </c>
      <c r="CN44" s="60">
        <f t="shared" si="36"/>
        <v>0</v>
      </c>
      <c r="CO44" s="60">
        <f t="shared" si="36"/>
        <v>0</v>
      </c>
      <c r="CP44" s="60">
        <f t="shared" si="36"/>
        <v>0</v>
      </c>
      <c r="CQ44" s="60">
        <f t="shared" si="36"/>
        <v>0</v>
      </c>
      <c r="CR44" s="60">
        <f t="shared" si="36"/>
        <v>0</v>
      </c>
      <c r="CS44" s="60">
        <f t="shared" si="36"/>
        <v>0</v>
      </c>
      <c r="CT44" s="60">
        <f t="shared" si="36"/>
        <v>0</v>
      </c>
      <c r="CU44" s="60">
        <f t="shared" si="36"/>
        <v>0</v>
      </c>
      <c r="CV44" s="60">
        <f t="shared" si="36"/>
        <v>0</v>
      </c>
      <c r="CW44" s="60">
        <f t="shared" si="36"/>
        <v>0</v>
      </c>
      <c r="CX44" s="60">
        <f t="shared" si="36"/>
        <v>0</v>
      </c>
      <c r="CY44" s="60">
        <f t="shared" si="36"/>
        <v>0</v>
      </c>
      <c r="CZ44" s="60">
        <f t="shared" si="36"/>
        <v>0</v>
      </c>
      <c r="DA44" s="60">
        <f t="shared" si="36"/>
        <v>0</v>
      </c>
      <c r="DB44" s="60">
        <f t="shared" si="36"/>
        <v>0</v>
      </c>
      <c r="DC44" s="60">
        <f t="shared" si="36"/>
        <v>0</v>
      </c>
      <c r="DD44" s="60">
        <f t="shared" si="36"/>
        <v>0</v>
      </c>
      <c r="DE44" s="60">
        <f t="shared" si="36"/>
        <v>0</v>
      </c>
      <c r="DF44" s="60">
        <f t="shared" si="36"/>
        <v>0</v>
      </c>
      <c r="DG44" s="60">
        <f t="shared" si="36"/>
        <v>0</v>
      </c>
      <c r="DH44" s="60">
        <f t="shared" si="36"/>
        <v>0</v>
      </c>
      <c r="DI44" s="60">
        <f t="shared" si="36"/>
        <v>0</v>
      </c>
      <c r="DJ44" s="60">
        <f t="shared" si="36"/>
        <v>0</v>
      </c>
      <c r="DK44" s="60">
        <f t="shared" si="36"/>
        <v>0</v>
      </c>
      <c r="DL44" s="60">
        <f t="shared" si="36"/>
        <v>0</v>
      </c>
      <c r="DM44" s="60">
        <f t="shared" si="36"/>
        <v>0</v>
      </c>
      <c r="DN44" s="60">
        <f t="shared" si="36"/>
        <v>0</v>
      </c>
      <c r="DO44" s="60">
        <f t="shared" si="36"/>
        <v>0</v>
      </c>
      <c r="DP44" s="60">
        <f t="shared" si="36"/>
        <v>0</v>
      </c>
      <c r="DQ44" s="60">
        <f t="shared" si="36"/>
        <v>0</v>
      </c>
      <c r="DR44" s="60">
        <f t="shared" si="36"/>
        <v>0</v>
      </c>
      <c r="DS44" s="60">
        <f t="shared" si="36"/>
        <v>0</v>
      </c>
      <c r="DT44" s="60">
        <f t="shared" si="36"/>
        <v>0</v>
      </c>
      <c r="DU44" s="60">
        <f t="shared" si="36"/>
        <v>0</v>
      </c>
      <c r="DV44" s="60">
        <f t="shared" si="36"/>
        <v>0</v>
      </c>
      <c r="DW44" s="60">
        <f t="shared" si="36"/>
        <v>0</v>
      </c>
      <c r="DX44" s="60">
        <f t="shared" si="36"/>
        <v>0</v>
      </c>
      <c r="DY44" s="60">
        <f t="shared" si="36"/>
        <v>0</v>
      </c>
      <c r="DZ44" s="60">
        <f t="shared" si="36"/>
        <v>0</v>
      </c>
      <c r="EA44" s="60">
        <f t="shared" si="36"/>
        <v>0</v>
      </c>
      <c r="EB44" s="60">
        <f t="shared" si="36"/>
        <v>0</v>
      </c>
      <c r="EC44" s="60">
        <f t="shared" si="36"/>
        <v>0</v>
      </c>
      <c r="ED44" s="60">
        <f t="shared" si="36"/>
        <v>0</v>
      </c>
      <c r="EE44" s="60">
        <f t="shared" si="36"/>
        <v>0</v>
      </c>
      <c r="EF44" s="60">
        <f t="shared" si="36"/>
        <v>0</v>
      </c>
      <c r="EG44" s="60">
        <f t="shared" si="36"/>
        <v>0</v>
      </c>
      <c r="EH44" s="197">
        <f t="shared" si="36"/>
        <v>0</v>
      </c>
      <c r="EI44" s="197">
        <f t="shared" si="36"/>
        <v>0</v>
      </c>
      <c r="EJ44" s="60">
        <f t="shared" si="36"/>
        <v>0</v>
      </c>
      <c r="EK44" s="60">
        <f t="shared" si="36"/>
        <v>0</v>
      </c>
      <c r="EL44" s="60">
        <f t="shared" si="36"/>
        <v>0</v>
      </c>
      <c r="EM44" s="60">
        <f t="shared" ref="EM44:EQ44" si="37">EM45</f>
        <v>0</v>
      </c>
      <c r="EN44" s="60"/>
      <c r="EO44" s="60"/>
      <c r="EP44" s="60">
        <f t="shared" si="37"/>
        <v>30</v>
      </c>
      <c r="EQ44" s="60">
        <f t="shared" si="37"/>
        <v>935155.19999999995</v>
      </c>
    </row>
    <row r="45" spans="1:147" ht="15.75" customHeight="1" x14ac:dyDescent="0.25">
      <c r="A45" s="13"/>
      <c r="B45" s="13">
        <v>26</v>
      </c>
      <c r="C45" s="126" t="s">
        <v>222</v>
      </c>
      <c r="D45" s="53" t="s">
        <v>223</v>
      </c>
      <c r="E45" s="15">
        <v>13916</v>
      </c>
      <c r="F45" s="16">
        <v>1.6</v>
      </c>
      <c r="G45" s="17"/>
      <c r="H45" s="50">
        <v>1</v>
      </c>
      <c r="I45" s="50"/>
      <c r="J45" s="48">
        <v>1.4</v>
      </c>
      <c r="K45" s="48">
        <v>1.68</v>
      </c>
      <c r="L45" s="48">
        <v>2.23</v>
      </c>
      <c r="M45" s="51">
        <v>2.57</v>
      </c>
      <c r="N45" s="19"/>
      <c r="O45" s="20">
        <f>N45*E45*F45*H45*J45*$O$9</f>
        <v>0</v>
      </c>
      <c r="P45" s="52">
        <v>30</v>
      </c>
      <c r="Q45" s="20">
        <f>P45*E45*F45*H45*J45*$Q$9</f>
        <v>935155.19999999995</v>
      </c>
      <c r="R45" s="21"/>
      <c r="S45" s="21">
        <f>R45*E45*F45*H45*J45*$S$9</f>
        <v>0</v>
      </c>
      <c r="T45" s="19"/>
      <c r="U45" s="20">
        <f>SUM(T45*E45*F45*H45*J45*$U$9)</f>
        <v>0</v>
      </c>
      <c r="V45" s="19"/>
      <c r="W45" s="21">
        <f>SUM(V45*E45*F45*H45*J45*$W$9)</f>
        <v>0</v>
      </c>
      <c r="X45" s="19"/>
      <c r="Y45" s="20">
        <f>SUM(X45*E45*F45*H45*J45*$Y$9)</f>
        <v>0</v>
      </c>
      <c r="Z45" s="21"/>
      <c r="AA45" s="20">
        <f>SUM(Z45*E45*F45*H45*J45*$AA$9)</f>
        <v>0</v>
      </c>
      <c r="AB45" s="20"/>
      <c r="AC45" s="20"/>
      <c r="AD45" s="21"/>
      <c r="AE45" s="20">
        <f>SUM(AD45*E45*F45*H45*J45*$AE$9)</f>
        <v>0</v>
      </c>
      <c r="AF45" s="21"/>
      <c r="AG45" s="20">
        <f>SUM(AF45*E45*F45*H45*K45*$AG$9)</f>
        <v>0</v>
      </c>
      <c r="AH45" s="21"/>
      <c r="AI45" s="20">
        <f>SUM(AH45*E45*F45*H45*K45*$AI$9)</f>
        <v>0</v>
      </c>
      <c r="AJ45" s="19"/>
      <c r="AK45" s="20">
        <f>SUM(AJ45*E45*F45*H45*J45*$AK$9)</f>
        <v>0</v>
      </c>
      <c r="AL45" s="21"/>
      <c r="AM45" s="21">
        <f>SUM(AL45*E45*F45*H45*J45*$AM$9)</f>
        <v>0</v>
      </c>
      <c r="AN45" s="19"/>
      <c r="AO45" s="20">
        <f>SUM(AN45*E45*F45*H45*J45*$AO$9)</f>
        <v>0</v>
      </c>
      <c r="AP45" s="19"/>
      <c r="AQ45" s="20">
        <f>SUM(AP45*E45*F45*H45*J45*$AQ$9)</f>
        <v>0</v>
      </c>
      <c r="AR45" s="21"/>
      <c r="AS45" s="20">
        <f>SUM(E45*F45*H45*J45*AR45*$AS$9)</f>
        <v>0</v>
      </c>
      <c r="AT45" s="21"/>
      <c r="AU45" s="20">
        <f>SUM(AT45*E45*F45*H45*J45*$AU$9)</f>
        <v>0</v>
      </c>
      <c r="AV45" s="19"/>
      <c r="AW45" s="20">
        <f>SUM(AV45*E45*F45*H45*J45*$AW$9)</f>
        <v>0</v>
      </c>
      <c r="AX45" s="19"/>
      <c r="AY45" s="21">
        <f>SUM(AX45*E45*F45*H45*J45*$AY$9)</f>
        <v>0</v>
      </c>
      <c r="AZ45" s="19"/>
      <c r="BA45" s="20">
        <f>SUM(AZ45*E45*F45*H45*J45*$BA$9)</f>
        <v>0</v>
      </c>
      <c r="BB45" s="19"/>
      <c r="BC45" s="20">
        <f>SUM(BB45*E45*F45*H45*J45*$BC$9)</f>
        <v>0</v>
      </c>
      <c r="BD45" s="19"/>
      <c r="BE45" s="20">
        <f>SUM(BD45*E45*F45*H45*J45*$BE$9)</f>
        <v>0</v>
      </c>
      <c r="BF45" s="19"/>
      <c r="BG45" s="20">
        <f>SUM(BF45*E45*F45*H45*J45*$BG$9)</f>
        <v>0</v>
      </c>
      <c r="BH45" s="19"/>
      <c r="BI45" s="20">
        <f>BH45*E45*F45*H45*J45*$BI$9</f>
        <v>0</v>
      </c>
      <c r="BJ45" s="19"/>
      <c r="BK45" s="20">
        <f>BJ45*E45*F45*H45*J45*$BK$9</f>
        <v>0</v>
      </c>
      <c r="BL45" s="19"/>
      <c r="BM45" s="20">
        <f>BL45*E45*F45*H45*J45*$BM$9</f>
        <v>0</v>
      </c>
      <c r="BN45" s="19"/>
      <c r="BO45" s="20">
        <f>SUM(BN45*E45*F45*H45*J45*$BO$9)</f>
        <v>0</v>
      </c>
      <c r="BP45" s="19"/>
      <c r="BQ45" s="20">
        <f>SUM(BP45*E45*F45*H45*J45*$BQ$9)</f>
        <v>0</v>
      </c>
      <c r="BR45" s="19"/>
      <c r="BS45" s="20">
        <f>SUM(BR45*E45*F45*H45*J45*$BS$9)</f>
        <v>0</v>
      </c>
      <c r="BT45" s="19"/>
      <c r="BU45" s="20">
        <f>SUM(BT45*E45*F45*H45*J45*$BU$9)</f>
        <v>0</v>
      </c>
      <c r="BV45" s="19"/>
      <c r="BW45" s="20">
        <f>SUM(BV45*E45*F45*H45*J45*$BW$9)</f>
        <v>0</v>
      </c>
      <c r="BX45" s="23"/>
      <c r="BY45" s="24">
        <f>BX45*E45*F45*H45*J45*$BY$9</f>
        <v>0</v>
      </c>
      <c r="BZ45" s="19"/>
      <c r="CA45" s="20">
        <f>SUM(BZ45*E45*F45*H45*J45*$CA$9)</f>
        <v>0</v>
      </c>
      <c r="CB45" s="21"/>
      <c r="CC45" s="20">
        <f>SUM(CB45*E45*F45*H45*J45*$CC$9)</f>
        <v>0</v>
      </c>
      <c r="CD45" s="19"/>
      <c r="CE45" s="20">
        <f>SUM(CD45*E45*F45*H45*J45*$CE$9)</f>
        <v>0</v>
      </c>
      <c r="CF45" s="19"/>
      <c r="CG45" s="20">
        <f>SUM(CF45*E45*F45*H45*J45*$CG$9)</f>
        <v>0</v>
      </c>
      <c r="CH45" s="19"/>
      <c r="CI45" s="20">
        <f>CH45*E45*F45*H45*J45*$CI$9</f>
        <v>0</v>
      </c>
      <c r="CJ45" s="55"/>
      <c r="CK45" s="20">
        <f>SUM(CJ45*E45*F45*H45*J45*$CK$9)</f>
        <v>0</v>
      </c>
      <c r="CL45" s="21"/>
      <c r="CM45" s="20">
        <f>SUM(CL45*E45*F45*H45*K45*$CM$9)</f>
        <v>0</v>
      </c>
      <c r="CN45" s="19"/>
      <c r="CO45" s="20">
        <f>SUM(CN45*E45*F45*H45*K45*$CO$9)</f>
        <v>0</v>
      </c>
      <c r="CP45" s="19"/>
      <c r="CQ45" s="20">
        <f>SUM(CP45*E45*F45*H45*K45*$CQ$9)</f>
        <v>0</v>
      </c>
      <c r="CR45" s="21"/>
      <c r="CS45" s="20">
        <f>SUM(CR45*E45*F45*H45*K45*$CS$9)</f>
        <v>0</v>
      </c>
      <c r="CT45" s="21"/>
      <c r="CU45" s="20">
        <f>SUM(CT45*E45*F45*H45*K45*$CU$9)</f>
        <v>0</v>
      </c>
      <c r="CV45" s="21"/>
      <c r="CW45" s="20">
        <f>SUM(CV45*E45*F45*H45*K45*$CW$9)</f>
        <v>0</v>
      </c>
      <c r="CX45" s="19"/>
      <c r="CY45" s="20">
        <f>SUM(CX45*E45*F45*H45*K45*$CY$9)</f>
        <v>0</v>
      </c>
      <c r="CZ45" s="19"/>
      <c r="DA45" s="20">
        <f>SUM(CZ45*E45*F45*H45*K45*$DA$9)</f>
        <v>0</v>
      </c>
      <c r="DB45" s="19"/>
      <c r="DC45" s="20">
        <f>SUM(DB45*E45*F45*H45*K45*$DC$9)</f>
        <v>0</v>
      </c>
      <c r="DD45" s="21"/>
      <c r="DE45" s="20">
        <f>SUM(DD45*E45*F45*H45*K45*$DE$9)</f>
        <v>0</v>
      </c>
      <c r="DF45" s="19"/>
      <c r="DG45" s="20">
        <f>SUM(DF45*E45*F45*H45*K45*$DG$9)</f>
        <v>0</v>
      </c>
      <c r="DH45" s="19"/>
      <c r="DI45" s="20">
        <f>SUM(DH45*E45*F45*H45*K45*$DI$9)</f>
        <v>0</v>
      </c>
      <c r="DJ45" s="19"/>
      <c r="DK45" s="20">
        <f>SUM(DJ45*E45*F45*H45*K45*$DK$9)</f>
        <v>0</v>
      </c>
      <c r="DL45" s="19"/>
      <c r="DM45" s="20">
        <f>SUM(DL45*E45*F45*H45*K45*$DM$9)</f>
        <v>0</v>
      </c>
      <c r="DN45" s="19"/>
      <c r="DO45" s="20">
        <f>SUM(DN45*E45*F45*H45*K45*$DO$9)</f>
        <v>0</v>
      </c>
      <c r="DP45" s="19"/>
      <c r="DQ45" s="20">
        <f>DP45*E45*F45*H45*K45*$DQ$9</f>
        <v>0</v>
      </c>
      <c r="DR45" s="19"/>
      <c r="DS45" s="20">
        <f>SUM(DR45*E45*F45*H45*K45*$DS$9)</f>
        <v>0</v>
      </c>
      <c r="DT45" s="19"/>
      <c r="DU45" s="20">
        <f>SUM(DT45*E45*F45*H45*K45*$DU$9)</f>
        <v>0</v>
      </c>
      <c r="DV45" s="19"/>
      <c r="DW45" s="20">
        <f>SUM(DV45*E45*F45*H45*L45*$DW$9)</f>
        <v>0</v>
      </c>
      <c r="DX45" s="19"/>
      <c r="DY45" s="20">
        <f>SUM(DX45*E45*F45*H45*M45*$DY$9)</f>
        <v>0</v>
      </c>
      <c r="DZ45" s="19"/>
      <c r="EA45" s="20">
        <f>SUM(DZ45*E45*F45*H45*J45*$EA$9)</f>
        <v>0</v>
      </c>
      <c r="EB45" s="19"/>
      <c r="EC45" s="20">
        <f>SUM(EB45*E45*F45*H45*J45*$EC$9)</f>
        <v>0</v>
      </c>
      <c r="ED45" s="19"/>
      <c r="EE45" s="20">
        <f>SUM(ED45*E45*F45*H45*J45*$EE$9)</f>
        <v>0</v>
      </c>
      <c r="EF45" s="19"/>
      <c r="EG45" s="20">
        <f>SUM(EF45*E45*F45*H45*J45*$EG$9)</f>
        <v>0</v>
      </c>
      <c r="EH45" s="19"/>
      <c r="EI45" s="20">
        <f>EH45*E45*F45*H45*J45*$EI$9</f>
        <v>0</v>
      </c>
      <c r="EJ45" s="19"/>
      <c r="EK45" s="20">
        <f>EJ45*E45*F45*H45*J45*$EK$9</f>
        <v>0</v>
      </c>
      <c r="EL45" s="19"/>
      <c r="EM45" s="20"/>
      <c r="EN45" s="25"/>
      <c r="EO45" s="25"/>
      <c r="EP45" s="26">
        <f>SUM(N45,X45,P45,R45,Z45,T45,V45,AD45,AF45,AH45,AJ45,AL45,AR45,AT45,AV45,AP45,CL45,CR45,CV45,BZ45,CB45,DB45,DD45,DF45,DH45,DJ45,DL45,DN45,AX45,AN45,AZ45,BB45,BD45,BF45,BH45,BJ45,BL45,BN45,BP45,BR45,BT45,ED45,EF45,DZ45,EB45,BV45,BX45,CT45,CN45,CP45,CX45,CZ45,CD45,CF45,CH45,CJ45,DP45,DR45,DT45,DV45,DX45,EH45,EJ45,EL45)</f>
        <v>30</v>
      </c>
      <c r="EQ45" s="26">
        <f>SUM(O45,Y45,Q45,S45,AA45,U45,W45,AE45,AG45,AI45,AK45,AM45,AS45,AU45,AW45,AQ45,CM45,CS45,CW45,CA45,CC45,DC45,DE45,DG45,DI45,DK45,DM45,DO45,AY45,AO45,BA45,BC45,BE45,BG45,BI45,BK45,BM45,BO45,BQ45,BS45,BU45,EE45,EG45,EA45,EC45,BW45,BY45,CU45,CO45,CQ45,CY45,DA45,CE45,CG45,CI45,CK45,DQ45,DS45,DU45,DW45,DY45,EI45,EK45,EM45)</f>
        <v>935155.19999999995</v>
      </c>
    </row>
    <row r="46" spans="1:147" s="132" customFormat="1" ht="15" customHeight="1" x14ac:dyDescent="0.25">
      <c r="A46" s="188">
        <v>11</v>
      </c>
      <c r="B46" s="188"/>
      <c r="C46" s="182" t="s">
        <v>224</v>
      </c>
      <c r="D46" s="192" t="s">
        <v>225</v>
      </c>
      <c r="E46" s="189">
        <v>13916</v>
      </c>
      <c r="F46" s="190"/>
      <c r="G46" s="191"/>
      <c r="H46" s="185"/>
      <c r="I46" s="193"/>
      <c r="J46" s="220">
        <v>1.4</v>
      </c>
      <c r="K46" s="196">
        <v>1.68</v>
      </c>
      <c r="L46" s="196">
        <v>2.23</v>
      </c>
      <c r="M46" s="195">
        <v>2.57</v>
      </c>
      <c r="N46" s="55">
        <f>SUM(N47:N48)</f>
        <v>0</v>
      </c>
      <c r="O46" s="55">
        <f t="shared" ref="O46:BZ46" si="38">SUM(O47:O48)</f>
        <v>0</v>
      </c>
      <c r="P46" s="55">
        <f t="shared" si="38"/>
        <v>80</v>
      </c>
      <c r="Q46" s="55">
        <f t="shared" si="38"/>
        <v>2246320.7199999997</v>
      </c>
      <c r="R46" s="55">
        <f t="shared" si="38"/>
        <v>0</v>
      </c>
      <c r="S46" s="55">
        <f t="shared" si="38"/>
        <v>0</v>
      </c>
      <c r="T46" s="187">
        <f t="shared" si="38"/>
        <v>0</v>
      </c>
      <c r="U46" s="187">
        <f t="shared" si="38"/>
        <v>0</v>
      </c>
      <c r="V46" s="55">
        <f t="shared" si="38"/>
        <v>0</v>
      </c>
      <c r="W46" s="55">
        <f t="shared" si="38"/>
        <v>0</v>
      </c>
      <c r="X46" s="55">
        <f t="shared" si="38"/>
        <v>0</v>
      </c>
      <c r="Y46" s="55">
        <f t="shared" si="38"/>
        <v>0</v>
      </c>
      <c r="Z46" s="55">
        <f t="shared" si="38"/>
        <v>0</v>
      </c>
      <c r="AA46" s="55">
        <f t="shared" si="38"/>
        <v>0</v>
      </c>
      <c r="AB46" s="55">
        <f t="shared" si="38"/>
        <v>0</v>
      </c>
      <c r="AC46" s="55">
        <f t="shared" si="38"/>
        <v>0</v>
      </c>
      <c r="AD46" s="55">
        <f t="shared" si="38"/>
        <v>0</v>
      </c>
      <c r="AE46" s="55">
        <f t="shared" si="38"/>
        <v>0</v>
      </c>
      <c r="AF46" s="55">
        <f t="shared" si="38"/>
        <v>0</v>
      </c>
      <c r="AG46" s="55">
        <f t="shared" si="38"/>
        <v>0</v>
      </c>
      <c r="AH46" s="55">
        <f t="shared" si="38"/>
        <v>0</v>
      </c>
      <c r="AI46" s="55">
        <f t="shared" si="38"/>
        <v>0</v>
      </c>
      <c r="AJ46" s="55">
        <f t="shared" si="38"/>
        <v>0</v>
      </c>
      <c r="AK46" s="55">
        <f t="shared" si="38"/>
        <v>0</v>
      </c>
      <c r="AL46" s="55">
        <f t="shared" si="38"/>
        <v>0</v>
      </c>
      <c r="AM46" s="55">
        <f t="shared" si="38"/>
        <v>0</v>
      </c>
      <c r="AN46" s="55">
        <f t="shared" si="38"/>
        <v>20</v>
      </c>
      <c r="AO46" s="55">
        <f t="shared" si="38"/>
        <v>529921.28000000003</v>
      </c>
      <c r="AP46" s="187">
        <f t="shared" si="38"/>
        <v>0</v>
      </c>
      <c r="AQ46" s="187">
        <f t="shared" si="38"/>
        <v>0</v>
      </c>
      <c r="AR46" s="55">
        <f t="shared" si="38"/>
        <v>0</v>
      </c>
      <c r="AS46" s="55">
        <f t="shared" si="38"/>
        <v>0</v>
      </c>
      <c r="AT46" s="55">
        <f t="shared" si="38"/>
        <v>0</v>
      </c>
      <c r="AU46" s="55">
        <f t="shared" si="38"/>
        <v>0</v>
      </c>
      <c r="AV46" s="55">
        <f t="shared" si="38"/>
        <v>0</v>
      </c>
      <c r="AW46" s="55">
        <f t="shared" si="38"/>
        <v>0</v>
      </c>
      <c r="AX46" s="187">
        <f t="shared" si="38"/>
        <v>0</v>
      </c>
      <c r="AY46" s="187">
        <f t="shared" si="38"/>
        <v>0</v>
      </c>
      <c r="AZ46" s="55">
        <f t="shared" si="38"/>
        <v>0</v>
      </c>
      <c r="BA46" s="55">
        <f t="shared" si="38"/>
        <v>0</v>
      </c>
      <c r="BB46" s="55">
        <f t="shared" si="38"/>
        <v>0</v>
      </c>
      <c r="BC46" s="55">
        <f t="shared" si="38"/>
        <v>0</v>
      </c>
      <c r="BD46" s="55">
        <f t="shared" si="38"/>
        <v>0</v>
      </c>
      <c r="BE46" s="55">
        <f t="shared" si="38"/>
        <v>0</v>
      </c>
      <c r="BF46" s="55">
        <f t="shared" si="38"/>
        <v>0</v>
      </c>
      <c r="BG46" s="55">
        <f t="shared" si="38"/>
        <v>0</v>
      </c>
      <c r="BH46" s="55">
        <f t="shared" si="38"/>
        <v>0</v>
      </c>
      <c r="BI46" s="55">
        <f t="shared" si="38"/>
        <v>0</v>
      </c>
      <c r="BJ46" s="55">
        <f t="shared" si="38"/>
        <v>0</v>
      </c>
      <c r="BK46" s="55">
        <f t="shared" si="38"/>
        <v>0</v>
      </c>
      <c r="BL46" s="55">
        <f t="shared" si="38"/>
        <v>0</v>
      </c>
      <c r="BM46" s="55">
        <f t="shared" si="38"/>
        <v>0</v>
      </c>
      <c r="BN46" s="55">
        <f t="shared" si="38"/>
        <v>0</v>
      </c>
      <c r="BO46" s="55">
        <f t="shared" si="38"/>
        <v>0</v>
      </c>
      <c r="BP46" s="55">
        <f t="shared" si="38"/>
        <v>17</v>
      </c>
      <c r="BQ46" s="55">
        <f t="shared" si="38"/>
        <v>470694.78399999999</v>
      </c>
      <c r="BR46" s="55">
        <f t="shared" si="38"/>
        <v>0</v>
      </c>
      <c r="BS46" s="55">
        <f t="shared" si="38"/>
        <v>0</v>
      </c>
      <c r="BT46" s="55">
        <f t="shared" si="38"/>
        <v>0</v>
      </c>
      <c r="BU46" s="55">
        <f t="shared" si="38"/>
        <v>0</v>
      </c>
      <c r="BV46" s="55">
        <f t="shared" si="38"/>
        <v>0</v>
      </c>
      <c r="BW46" s="55">
        <f t="shared" si="38"/>
        <v>0</v>
      </c>
      <c r="BX46" s="55">
        <f t="shared" si="38"/>
        <v>0</v>
      </c>
      <c r="BY46" s="55">
        <f t="shared" si="38"/>
        <v>0</v>
      </c>
      <c r="BZ46" s="55">
        <f t="shared" si="38"/>
        <v>0</v>
      </c>
      <c r="CA46" s="55">
        <f t="shared" ref="CA46:EL46" si="39">SUM(CA47:CA48)</f>
        <v>0</v>
      </c>
      <c r="CB46" s="55">
        <f t="shared" si="39"/>
        <v>0</v>
      </c>
      <c r="CC46" s="55">
        <f t="shared" si="39"/>
        <v>0</v>
      </c>
      <c r="CD46" s="187">
        <f t="shared" si="39"/>
        <v>0</v>
      </c>
      <c r="CE46" s="187">
        <f t="shared" si="39"/>
        <v>0</v>
      </c>
      <c r="CF46" s="55">
        <f t="shared" si="39"/>
        <v>0</v>
      </c>
      <c r="CG46" s="55">
        <f t="shared" si="39"/>
        <v>0</v>
      </c>
      <c r="CH46" s="55">
        <f t="shared" si="39"/>
        <v>0</v>
      </c>
      <c r="CI46" s="55">
        <f t="shared" si="39"/>
        <v>0</v>
      </c>
      <c r="CJ46" s="55">
        <f t="shared" si="39"/>
        <v>0</v>
      </c>
      <c r="CK46" s="55">
        <f t="shared" si="39"/>
        <v>0</v>
      </c>
      <c r="CL46" s="55">
        <f t="shared" si="39"/>
        <v>0</v>
      </c>
      <c r="CM46" s="55">
        <f t="shared" si="39"/>
        <v>0</v>
      </c>
      <c r="CN46" s="55">
        <f t="shared" si="39"/>
        <v>0</v>
      </c>
      <c r="CO46" s="55">
        <f t="shared" si="39"/>
        <v>0</v>
      </c>
      <c r="CP46" s="55">
        <f t="shared" si="39"/>
        <v>0</v>
      </c>
      <c r="CQ46" s="55">
        <f t="shared" si="39"/>
        <v>0</v>
      </c>
      <c r="CR46" s="55">
        <f t="shared" si="39"/>
        <v>0</v>
      </c>
      <c r="CS46" s="55">
        <f t="shared" si="39"/>
        <v>0</v>
      </c>
      <c r="CT46" s="55">
        <f t="shared" si="39"/>
        <v>5</v>
      </c>
      <c r="CU46" s="55">
        <f t="shared" si="39"/>
        <v>158976.38399999999</v>
      </c>
      <c r="CV46" s="55">
        <f t="shared" si="39"/>
        <v>0</v>
      </c>
      <c r="CW46" s="55">
        <f t="shared" si="39"/>
        <v>0</v>
      </c>
      <c r="CX46" s="55">
        <f t="shared" si="39"/>
        <v>0</v>
      </c>
      <c r="CY46" s="55">
        <f t="shared" si="39"/>
        <v>0</v>
      </c>
      <c r="CZ46" s="55">
        <f t="shared" si="39"/>
        <v>0</v>
      </c>
      <c r="DA46" s="55">
        <f t="shared" si="39"/>
        <v>0</v>
      </c>
      <c r="DB46" s="55">
        <f t="shared" si="39"/>
        <v>19</v>
      </c>
      <c r="DC46" s="55">
        <f t="shared" si="39"/>
        <v>604110.25919999997</v>
      </c>
      <c r="DD46" s="55">
        <f t="shared" si="39"/>
        <v>0</v>
      </c>
      <c r="DE46" s="55">
        <f t="shared" si="39"/>
        <v>0</v>
      </c>
      <c r="DF46" s="55">
        <f t="shared" si="39"/>
        <v>0</v>
      </c>
      <c r="DG46" s="55">
        <f t="shared" si="39"/>
        <v>0</v>
      </c>
      <c r="DH46" s="55">
        <f t="shared" si="39"/>
        <v>0</v>
      </c>
      <c r="DI46" s="55">
        <f t="shared" si="39"/>
        <v>0</v>
      </c>
      <c r="DJ46" s="55">
        <f t="shared" si="39"/>
        <v>0</v>
      </c>
      <c r="DK46" s="55">
        <f t="shared" si="39"/>
        <v>0</v>
      </c>
      <c r="DL46" s="55">
        <f t="shared" si="39"/>
        <v>0</v>
      </c>
      <c r="DM46" s="55">
        <f t="shared" si="39"/>
        <v>0</v>
      </c>
      <c r="DN46" s="55">
        <f t="shared" si="39"/>
        <v>0</v>
      </c>
      <c r="DO46" s="55">
        <f t="shared" si="39"/>
        <v>0</v>
      </c>
      <c r="DP46" s="55">
        <f t="shared" si="39"/>
        <v>0</v>
      </c>
      <c r="DQ46" s="55">
        <f t="shared" si="39"/>
        <v>0</v>
      </c>
      <c r="DR46" s="55">
        <f t="shared" si="39"/>
        <v>1</v>
      </c>
      <c r="DS46" s="55">
        <f t="shared" si="39"/>
        <v>34834.531199999998</v>
      </c>
      <c r="DT46" s="55">
        <f t="shared" si="39"/>
        <v>0</v>
      </c>
      <c r="DU46" s="55">
        <f t="shared" si="39"/>
        <v>0</v>
      </c>
      <c r="DV46" s="55">
        <f t="shared" si="39"/>
        <v>0</v>
      </c>
      <c r="DW46" s="55">
        <f t="shared" si="39"/>
        <v>0</v>
      </c>
      <c r="DX46" s="55">
        <f t="shared" si="39"/>
        <v>0</v>
      </c>
      <c r="DY46" s="55">
        <f t="shared" si="39"/>
        <v>0</v>
      </c>
      <c r="DZ46" s="55">
        <f t="shared" si="39"/>
        <v>0</v>
      </c>
      <c r="EA46" s="55">
        <f t="shared" si="39"/>
        <v>0</v>
      </c>
      <c r="EB46" s="55">
        <f t="shared" si="39"/>
        <v>0</v>
      </c>
      <c r="EC46" s="55">
        <f t="shared" si="39"/>
        <v>0</v>
      </c>
      <c r="ED46" s="55">
        <f t="shared" si="39"/>
        <v>0</v>
      </c>
      <c r="EE46" s="55">
        <f t="shared" si="39"/>
        <v>0</v>
      </c>
      <c r="EF46" s="55">
        <f t="shared" si="39"/>
        <v>0</v>
      </c>
      <c r="EG46" s="55">
        <f t="shared" si="39"/>
        <v>0</v>
      </c>
      <c r="EH46" s="187">
        <f t="shared" si="39"/>
        <v>0</v>
      </c>
      <c r="EI46" s="187">
        <f t="shared" si="39"/>
        <v>0</v>
      </c>
      <c r="EJ46" s="55">
        <f t="shared" si="39"/>
        <v>0</v>
      </c>
      <c r="EK46" s="55">
        <f t="shared" si="39"/>
        <v>0</v>
      </c>
      <c r="EL46" s="55">
        <f t="shared" si="39"/>
        <v>0</v>
      </c>
      <c r="EM46" s="55">
        <f t="shared" ref="EM46:EQ46" si="40">SUM(EM47:EM48)</f>
        <v>0</v>
      </c>
      <c r="EN46" s="55"/>
      <c r="EO46" s="55"/>
      <c r="EP46" s="55">
        <f t="shared" si="40"/>
        <v>142</v>
      </c>
      <c r="EQ46" s="55">
        <f t="shared" si="40"/>
        <v>4044857.9584000004</v>
      </c>
    </row>
    <row r="47" spans="1:147" ht="15.75" customHeight="1" x14ac:dyDescent="0.25">
      <c r="A47" s="13"/>
      <c r="B47" s="13">
        <v>27</v>
      </c>
      <c r="C47" s="126" t="s">
        <v>226</v>
      </c>
      <c r="D47" s="47" t="s">
        <v>227</v>
      </c>
      <c r="E47" s="15">
        <v>13916</v>
      </c>
      <c r="F47" s="16">
        <v>1.49</v>
      </c>
      <c r="G47" s="17"/>
      <c r="H47" s="49">
        <v>1</v>
      </c>
      <c r="I47" s="50"/>
      <c r="J47" s="48">
        <v>1.4</v>
      </c>
      <c r="K47" s="48">
        <v>1.68</v>
      </c>
      <c r="L47" s="48">
        <v>2.23</v>
      </c>
      <c r="M47" s="51">
        <v>2.57</v>
      </c>
      <c r="N47" s="19">
        <v>0</v>
      </c>
      <c r="O47" s="20">
        <f>N47*E47*F47*H47*J47*$O$9</f>
        <v>0</v>
      </c>
      <c r="P47" s="52">
        <v>50</v>
      </c>
      <c r="Q47" s="20">
        <f>P47*E47*F47*H47*J47*$Q$9</f>
        <v>1451438.7999999998</v>
      </c>
      <c r="R47" s="21">
        <v>0</v>
      </c>
      <c r="S47" s="21">
        <f>R47*E47*F47*H47*J47*$S$9</f>
        <v>0</v>
      </c>
      <c r="T47" s="19">
        <v>0</v>
      </c>
      <c r="U47" s="20">
        <f>SUM(T47*E47*F47*H47*J47*$U$9)</f>
        <v>0</v>
      </c>
      <c r="V47" s="19"/>
      <c r="W47" s="21">
        <f>SUM(V47*E47*F47*H47*J47*$W$9)</f>
        <v>0</v>
      </c>
      <c r="X47" s="19"/>
      <c r="Y47" s="20">
        <f>SUM(X47*E47*F47*H47*J47*$Y$9)</f>
        <v>0</v>
      </c>
      <c r="Z47" s="21">
        <v>0</v>
      </c>
      <c r="AA47" s="20">
        <f>SUM(Z47*E47*F47*H47*J47*$AA$9)</f>
        <v>0</v>
      </c>
      <c r="AB47" s="20"/>
      <c r="AC47" s="20"/>
      <c r="AD47" s="21"/>
      <c r="AE47" s="20">
        <f>SUM(AD47*E47*F47*H47*J47*$AE$9)</f>
        <v>0</v>
      </c>
      <c r="AF47" s="21"/>
      <c r="AG47" s="20">
        <f>SUM(AF47*E47*F47*H47*K47*$AG$9)</f>
        <v>0</v>
      </c>
      <c r="AH47" s="21">
        <v>0</v>
      </c>
      <c r="AI47" s="20">
        <f>SUM(AH47*E47*F47*H47*K47*$AI$9)</f>
        <v>0</v>
      </c>
      <c r="AJ47" s="19"/>
      <c r="AK47" s="20">
        <f>SUM(AJ47*E47*F47*H47*J47*$AK$9)</f>
        <v>0</v>
      </c>
      <c r="AL47" s="21"/>
      <c r="AM47" s="21">
        <f>SUM(AL47*E47*F47*H47*J47*$AM$9)</f>
        <v>0</v>
      </c>
      <c r="AN47" s="19"/>
      <c r="AO47" s="20">
        <f>SUM(AN47*E47*F47*H47*J47*$AO$9)</f>
        <v>0</v>
      </c>
      <c r="AP47" s="19"/>
      <c r="AQ47" s="20">
        <f>SUM(AP47*E47*F47*H47*J47*$AQ$9)</f>
        <v>0</v>
      </c>
      <c r="AR47" s="21">
        <v>0</v>
      </c>
      <c r="AS47" s="20">
        <f>SUM(E47*F47*H47*J47*AR47*$AS$9)</f>
        <v>0</v>
      </c>
      <c r="AT47" s="21"/>
      <c r="AU47" s="20">
        <f>SUM(AT47*E47*F47*H47*J47*$AU$9)</f>
        <v>0</v>
      </c>
      <c r="AV47" s="19"/>
      <c r="AW47" s="20">
        <f>SUM(AV47*E47*F47*H47*J47*$AW$9)</f>
        <v>0</v>
      </c>
      <c r="AX47" s="19">
        <v>0</v>
      </c>
      <c r="AY47" s="21">
        <f>SUM(AX47*E47*F47*H47*J47*$AY$9)</f>
        <v>0</v>
      </c>
      <c r="AZ47" s="19"/>
      <c r="BA47" s="20">
        <f>SUM(AZ47*E47*F47*H47*J47*$BA$9)</f>
        <v>0</v>
      </c>
      <c r="BB47" s="19"/>
      <c r="BC47" s="20">
        <f>SUM(BB47*E47*F47*H47*J47*$BC$9)</f>
        <v>0</v>
      </c>
      <c r="BD47" s="19"/>
      <c r="BE47" s="20">
        <f>SUM(BD47*E47*F47*H47*J47*$BE$9)</f>
        <v>0</v>
      </c>
      <c r="BF47" s="19"/>
      <c r="BG47" s="20">
        <f>SUM(BF47*E47*F47*H47*J47*$BG$9)</f>
        <v>0</v>
      </c>
      <c r="BH47" s="19"/>
      <c r="BI47" s="20">
        <f>BH47*E47*F47*H47*J47*$BI$9</f>
        <v>0</v>
      </c>
      <c r="BJ47" s="19"/>
      <c r="BK47" s="20">
        <f>BJ47*E47*F47*H47*J47*$BK$9</f>
        <v>0</v>
      </c>
      <c r="BL47" s="19"/>
      <c r="BM47" s="20">
        <f>BL47*E47*F47*H47*J47*$BM$9</f>
        <v>0</v>
      </c>
      <c r="BN47" s="19"/>
      <c r="BO47" s="20">
        <f>SUM(BN47*E47*F47*H47*J47*$BO$9)</f>
        <v>0</v>
      </c>
      <c r="BP47" s="19">
        <v>8</v>
      </c>
      <c r="BQ47" s="20">
        <f>SUM(BP47*E47*F47*H47*J47*$BQ$9)</f>
        <v>232230.20799999998</v>
      </c>
      <c r="BR47" s="19"/>
      <c r="BS47" s="20">
        <f>SUM(BR47*E47*F47*H47*J47*$BS$9)</f>
        <v>0</v>
      </c>
      <c r="BT47" s="19"/>
      <c r="BU47" s="20">
        <f>SUM(BT47*E47*F47*H47*J47*$BU$9)</f>
        <v>0</v>
      </c>
      <c r="BV47" s="19"/>
      <c r="BW47" s="20">
        <f>SUM(BV47*E47*F47*H47*J47*$BW$9)</f>
        <v>0</v>
      </c>
      <c r="BX47" s="23"/>
      <c r="BY47" s="24">
        <f>BX47*E47*F47*H47*J47*$BY$9</f>
        <v>0</v>
      </c>
      <c r="BZ47" s="19">
        <v>0</v>
      </c>
      <c r="CA47" s="20">
        <f>SUM(BZ47*E47*F47*H47*J47*$CA$9)</f>
        <v>0</v>
      </c>
      <c r="CB47" s="21">
        <v>0</v>
      </c>
      <c r="CC47" s="20">
        <f>SUM(CB47*E47*F47*H47*J47*$CC$9)</f>
        <v>0</v>
      </c>
      <c r="CD47" s="19">
        <v>0</v>
      </c>
      <c r="CE47" s="20">
        <f>SUM(CD47*E47*F47*H47*J47*$CE$9)</f>
        <v>0</v>
      </c>
      <c r="CF47" s="19">
        <v>0</v>
      </c>
      <c r="CG47" s="20">
        <f>SUM(CF47*E47*F47*H47*J47*$CG$9)</f>
        <v>0</v>
      </c>
      <c r="CH47" s="19">
        <v>0</v>
      </c>
      <c r="CI47" s="20">
        <f>CH47*E47*F47*H47*J47*$CI$9</f>
        <v>0</v>
      </c>
      <c r="CJ47" s="19"/>
      <c r="CK47" s="20">
        <f>SUM(CJ47*E47*F47*H47*J47*$CK$9)</f>
        <v>0</v>
      </c>
      <c r="CL47" s="21">
        <v>0</v>
      </c>
      <c r="CM47" s="20">
        <f>SUM(CL47*E47*F47*H47*K47*$CM$9)</f>
        <v>0</v>
      </c>
      <c r="CN47" s="19">
        <v>0</v>
      </c>
      <c r="CO47" s="20">
        <f>SUM(CN47*E47*F47*H47*K47*$CO$9)</f>
        <v>0</v>
      </c>
      <c r="CP47" s="19">
        <v>0</v>
      </c>
      <c r="CQ47" s="20">
        <f>SUM(CP47*E47*F47*H47*K47*$CQ$9)</f>
        <v>0</v>
      </c>
      <c r="CR47" s="21">
        <v>0</v>
      </c>
      <c r="CS47" s="20">
        <f>SUM(CR47*E47*F47*H47*K47*$CS$9)</f>
        <v>0</v>
      </c>
      <c r="CT47" s="21"/>
      <c r="CU47" s="20">
        <f>SUM(CT47*E47*F47*H47*K47*$CU$9)</f>
        <v>0</v>
      </c>
      <c r="CV47" s="21"/>
      <c r="CW47" s="20">
        <f>SUM(CV47*E47*F47*H47*K47*$CW$9)</f>
        <v>0</v>
      </c>
      <c r="CX47" s="19"/>
      <c r="CY47" s="20">
        <f>SUM(CX47*E47*F47*H47*K47*$CY$9)</f>
        <v>0</v>
      </c>
      <c r="CZ47" s="19">
        <v>0</v>
      </c>
      <c r="DA47" s="20">
        <f>SUM(CZ47*E47*F47*H47*K47*$DA$9)</f>
        <v>0</v>
      </c>
      <c r="DB47" s="19"/>
      <c r="DC47" s="20">
        <f>SUM(DB47*E47*F47*H47*K47*$DC$9)</f>
        <v>0</v>
      </c>
      <c r="DD47" s="21">
        <v>0</v>
      </c>
      <c r="DE47" s="20">
        <f>SUM(DD47*E47*F47*H47*K47*$DE$9)</f>
        <v>0</v>
      </c>
      <c r="DF47" s="19">
        <v>0</v>
      </c>
      <c r="DG47" s="20">
        <f>SUM(DF47*E47*F47*H47*K47*$DG$9)</f>
        <v>0</v>
      </c>
      <c r="DH47" s="19">
        <v>0</v>
      </c>
      <c r="DI47" s="20">
        <f>SUM(DH47*E47*F47*H47*K47*$DI$9)</f>
        <v>0</v>
      </c>
      <c r="DJ47" s="19"/>
      <c r="DK47" s="20">
        <f>SUM(DJ47*E47*F47*H47*K47*$DK$9)</f>
        <v>0</v>
      </c>
      <c r="DL47" s="19">
        <v>0</v>
      </c>
      <c r="DM47" s="20">
        <f>SUM(DL47*E47*F47*H47*K47*$DM$9)</f>
        <v>0</v>
      </c>
      <c r="DN47" s="19"/>
      <c r="DO47" s="20">
        <f>SUM(DN47*E47*F47*H47*K47*$DO$9)</f>
        <v>0</v>
      </c>
      <c r="DP47" s="19"/>
      <c r="DQ47" s="20">
        <f>DP47*E47*F47*H47*K47*$DQ$9</f>
        <v>0</v>
      </c>
      <c r="DR47" s="19">
        <v>1</v>
      </c>
      <c r="DS47" s="20">
        <f>SUM(DR47*E47*F47*H47*K47*$DS$9)</f>
        <v>34834.531199999998</v>
      </c>
      <c r="DT47" s="19">
        <v>0</v>
      </c>
      <c r="DU47" s="20">
        <f>SUM(DT47*E47*F47*H47*K47*$DU$9)</f>
        <v>0</v>
      </c>
      <c r="DV47" s="19">
        <v>0</v>
      </c>
      <c r="DW47" s="20">
        <f>SUM(DV47*E47*F47*H47*L47*$DW$9)</f>
        <v>0</v>
      </c>
      <c r="DX47" s="19">
        <v>0</v>
      </c>
      <c r="DY47" s="20">
        <f>SUM(DX47*E47*F47*H47*M47*$DY$9)</f>
        <v>0</v>
      </c>
      <c r="DZ47" s="19"/>
      <c r="EA47" s="20">
        <f>SUM(DZ47*E47*F47*H47*J47*$EA$9)</f>
        <v>0</v>
      </c>
      <c r="EB47" s="19"/>
      <c r="EC47" s="20">
        <f>SUM(EB47*E47*F47*H47*J47*$EC$9)</f>
        <v>0</v>
      </c>
      <c r="ED47" s="19"/>
      <c r="EE47" s="20">
        <f>SUM(ED47*E47*F47*H47*J47*$EE$9)</f>
        <v>0</v>
      </c>
      <c r="EF47" s="19"/>
      <c r="EG47" s="20">
        <f>SUM(EF47*E47*F47*H47*J47*$EG$9)</f>
        <v>0</v>
      </c>
      <c r="EH47" s="19"/>
      <c r="EI47" s="20">
        <f>EH47*E47*F47*H47*J47*$EI$9</f>
        <v>0</v>
      </c>
      <c r="EJ47" s="19"/>
      <c r="EK47" s="20">
        <f>EJ47*E47*F47*H47*J47*$EK$9</f>
        <v>0</v>
      </c>
      <c r="EL47" s="19"/>
      <c r="EM47" s="20"/>
      <c r="EN47" s="25"/>
      <c r="EO47" s="25"/>
      <c r="EP47" s="26">
        <f>SUM(N47,X47,P47,R47,Z47,T47,V47,AD47,AF47,AH47,AJ47,AL47,AR47,AT47,AV47,AP47,CL47,CR47,CV47,BZ47,CB47,DB47,DD47,DF47,DH47,DJ47,DL47,DN47,AX47,AN47,AZ47,BB47,BD47,BF47,BH47,BJ47,BL47,BN47,BP47,BR47,BT47,ED47,EF47,DZ47,EB47,BV47,BX47,CT47,CN47,CP47,CX47,CZ47,CD47,CF47,CH47,CJ47,DP47,DR47,DT47,DV47,DX47,EH47,EJ47,EL47)</f>
        <v>59</v>
      </c>
      <c r="EQ47" s="26">
        <f>SUM(O47,Y47,Q47,S47,AA47,U47,W47,AE47,AG47,AI47,AK47,AM47,AS47,AU47,AW47,AQ47,CM47,CS47,CW47,CA47,CC47,DC47,DE47,DG47,DI47,DK47,DM47,DO47,AY47,AO47,BA47,BC47,BE47,BG47,BI47,BK47,BM47,BO47,BQ47,BS47,BU47,EE47,EG47,EA47,EC47,BW47,BY47,CU47,CO47,CQ47,CY47,DA47,CE47,CG47,CI47,CK47,DQ47,DS47,DU47,DW47,DY47,EI47,EK47,EM47)</f>
        <v>1718503.5392</v>
      </c>
    </row>
    <row r="48" spans="1:147" ht="30" customHeight="1" x14ac:dyDescent="0.25">
      <c r="A48" s="13"/>
      <c r="B48" s="13">
        <v>28</v>
      </c>
      <c r="C48" s="126" t="s">
        <v>228</v>
      </c>
      <c r="D48" s="53" t="s">
        <v>229</v>
      </c>
      <c r="E48" s="15">
        <v>13916</v>
      </c>
      <c r="F48" s="16">
        <v>1.36</v>
      </c>
      <c r="G48" s="17"/>
      <c r="H48" s="49">
        <v>1</v>
      </c>
      <c r="I48" s="50"/>
      <c r="J48" s="48">
        <v>1.4</v>
      </c>
      <c r="K48" s="48">
        <v>1.68</v>
      </c>
      <c r="L48" s="48">
        <v>2.23</v>
      </c>
      <c r="M48" s="51">
        <v>2.57</v>
      </c>
      <c r="N48" s="19"/>
      <c r="O48" s="20">
        <f>N48*E48*F48*H48*J48*$O$9</f>
        <v>0</v>
      </c>
      <c r="P48" s="52">
        <v>30</v>
      </c>
      <c r="Q48" s="20">
        <f>P48*E48*F48*H48*J48*$Q$9</f>
        <v>794881.92</v>
      </c>
      <c r="R48" s="21"/>
      <c r="S48" s="21">
        <f>R48*E48*F48*H48*J48*$S$9</f>
        <v>0</v>
      </c>
      <c r="T48" s="19"/>
      <c r="U48" s="20">
        <f>SUM(T48*E48*F48*H48*J48*$U$9)</f>
        <v>0</v>
      </c>
      <c r="V48" s="19"/>
      <c r="W48" s="21">
        <f>SUM(V48*E48*F48*H48*J48*$W$9)</f>
        <v>0</v>
      </c>
      <c r="X48" s="19"/>
      <c r="Y48" s="20">
        <f>SUM(X48*E48*F48*H48*J48*$Y$9)</f>
        <v>0</v>
      </c>
      <c r="Z48" s="21"/>
      <c r="AA48" s="20">
        <f>SUM(Z48*E48*F48*H48*J48*$AA$9)</f>
        <v>0</v>
      </c>
      <c r="AB48" s="20"/>
      <c r="AC48" s="20"/>
      <c r="AD48" s="21"/>
      <c r="AE48" s="20">
        <f>SUM(AD48*E48*F48*H48*J48*$AE$9)</f>
        <v>0</v>
      </c>
      <c r="AF48" s="21"/>
      <c r="AG48" s="20">
        <f>SUM(AF48*E48*F48*H48*K48*$AG$9)</f>
        <v>0</v>
      </c>
      <c r="AH48" s="21"/>
      <c r="AI48" s="20">
        <f>SUM(AH48*E48*F48*H48*K48*$AI$9)</f>
        <v>0</v>
      </c>
      <c r="AJ48" s="19"/>
      <c r="AK48" s="20">
        <f>SUM(AJ48*E48*F48*H48*J48*$AK$9)</f>
        <v>0</v>
      </c>
      <c r="AL48" s="21"/>
      <c r="AM48" s="21">
        <f>SUM(AL48*E48*F48*H48*J48*$AM$9)</f>
        <v>0</v>
      </c>
      <c r="AN48" s="19">
        <v>20</v>
      </c>
      <c r="AO48" s="20">
        <f>SUM(AN48*E48*F48*H48*J48*$AO$9)</f>
        <v>529921.28000000003</v>
      </c>
      <c r="AP48" s="19"/>
      <c r="AQ48" s="20">
        <f>SUM(AP48*E48*F48*H48*J48*$AQ$9)</f>
        <v>0</v>
      </c>
      <c r="AR48" s="21"/>
      <c r="AS48" s="20">
        <f>SUM(E48*F48*H48*J48*AR48*$AS$9)</f>
        <v>0</v>
      </c>
      <c r="AT48" s="21"/>
      <c r="AU48" s="20">
        <f>SUM(AT48*E48*F48*H48*J48*$AU$9)</f>
        <v>0</v>
      </c>
      <c r="AV48" s="19"/>
      <c r="AW48" s="20">
        <f>SUM(AV48*E48*F48*H48*J48*$AW$9)</f>
        <v>0</v>
      </c>
      <c r="AX48" s="19"/>
      <c r="AY48" s="21">
        <f>SUM(AX48*E48*F48*H48*J48*$AY$9)</f>
        <v>0</v>
      </c>
      <c r="AZ48" s="19"/>
      <c r="BA48" s="20">
        <f>SUM(AZ48*E48*F48*H48*J48*$BA$9)</f>
        <v>0</v>
      </c>
      <c r="BB48" s="19"/>
      <c r="BC48" s="20">
        <f>SUM(BB48*E48*F48*H48*J48*$BC$9)</f>
        <v>0</v>
      </c>
      <c r="BD48" s="19"/>
      <c r="BE48" s="20">
        <f>SUM(BD48*E48*F48*H48*J48*$BE$9)</f>
        <v>0</v>
      </c>
      <c r="BF48" s="19"/>
      <c r="BG48" s="20">
        <f>SUM(BF48*E48*F48*H48*J48*$BG$9)</f>
        <v>0</v>
      </c>
      <c r="BH48" s="19"/>
      <c r="BI48" s="20">
        <f>BH48*E48*F48*H48*J48*$BI$9</f>
        <v>0</v>
      </c>
      <c r="BJ48" s="19"/>
      <c r="BK48" s="20">
        <f>BJ48*E48*F48*H48*J48*$BK$9</f>
        <v>0</v>
      </c>
      <c r="BL48" s="19"/>
      <c r="BM48" s="20">
        <f>BL48*E48*F48*H48*J48*$BM$9</f>
        <v>0</v>
      </c>
      <c r="BN48" s="19"/>
      <c r="BO48" s="20">
        <f>SUM(BN48*E48*F48*H48*J48*$BO$9)</f>
        <v>0</v>
      </c>
      <c r="BP48" s="19">
        <v>9</v>
      </c>
      <c r="BQ48" s="20">
        <f>SUM(BP48*E48*F48*H48*J48*$BQ$9)</f>
        <v>238464.57600000003</v>
      </c>
      <c r="BR48" s="19"/>
      <c r="BS48" s="20">
        <f>SUM(BR48*E48*F48*H48*J48*$BS$9)</f>
        <v>0</v>
      </c>
      <c r="BT48" s="19"/>
      <c r="BU48" s="20">
        <f>SUM(BT48*E48*F48*H48*J48*$BU$9)</f>
        <v>0</v>
      </c>
      <c r="BV48" s="19"/>
      <c r="BW48" s="20">
        <f>SUM(BV48*E48*F48*H48*J48*$BW$9)</f>
        <v>0</v>
      </c>
      <c r="BX48" s="23"/>
      <c r="BY48" s="24">
        <f>BX48*E48*F48*H48*J48*$BY$9</f>
        <v>0</v>
      </c>
      <c r="BZ48" s="19"/>
      <c r="CA48" s="20">
        <f>SUM(BZ48*E48*F48*H48*J48*$CA$9)</f>
        <v>0</v>
      </c>
      <c r="CB48" s="21"/>
      <c r="CC48" s="20">
        <f>SUM(CB48*E48*F48*H48*J48*$CC$9)</f>
        <v>0</v>
      </c>
      <c r="CD48" s="19"/>
      <c r="CE48" s="20">
        <f>SUM(CD48*E48*F48*H48*J48*$CE$9)</f>
        <v>0</v>
      </c>
      <c r="CF48" s="19"/>
      <c r="CG48" s="20">
        <f>SUM(CF48*E48*F48*H48*J48*$CG$9)</f>
        <v>0</v>
      </c>
      <c r="CH48" s="19"/>
      <c r="CI48" s="20">
        <f>CH48*E48*F48*H48*J48*$CI$9</f>
        <v>0</v>
      </c>
      <c r="CJ48" s="19"/>
      <c r="CK48" s="20">
        <f>SUM(CJ48*E48*F48*H48*J48*$CK$9)</f>
        <v>0</v>
      </c>
      <c r="CL48" s="21"/>
      <c r="CM48" s="20">
        <f>SUM(CL48*E48*F48*H48*K48*$CM$9)</f>
        <v>0</v>
      </c>
      <c r="CN48" s="19"/>
      <c r="CO48" s="20">
        <f>SUM(CN48*E48*F48*H48*K48*$CO$9)</f>
        <v>0</v>
      </c>
      <c r="CP48" s="19"/>
      <c r="CQ48" s="20">
        <f>SUM(CP48*E48*F48*H48*K48*$CQ$9)</f>
        <v>0</v>
      </c>
      <c r="CR48" s="21"/>
      <c r="CS48" s="20">
        <f>SUM(CR48*E48*F48*H48*K48*$CS$9)</f>
        <v>0</v>
      </c>
      <c r="CT48" s="21">
        <v>5</v>
      </c>
      <c r="CU48" s="20">
        <f>SUM(CT48*E48*F48*H48*K48*$CU$9)</f>
        <v>158976.38399999999</v>
      </c>
      <c r="CV48" s="21"/>
      <c r="CW48" s="20">
        <f>SUM(CV48*E48*F48*H48*K48*$CW$9)</f>
        <v>0</v>
      </c>
      <c r="CX48" s="19"/>
      <c r="CY48" s="20">
        <f>SUM(CX48*E48*F48*H48*K48*$CY$9)</f>
        <v>0</v>
      </c>
      <c r="CZ48" s="19"/>
      <c r="DA48" s="20">
        <f>SUM(CZ48*E48*F48*H48*K48*$DA$9)</f>
        <v>0</v>
      </c>
      <c r="DB48" s="19">
        <v>19</v>
      </c>
      <c r="DC48" s="20">
        <f>SUM(DB48*E48*F48*H48*K48*$DC$9)</f>
        <v>604110.25919999997</v>
      </c>
      <c r="DD48" s="21"/>
      <c r="DE48" s="20">
        <f>SUM(DD48*E48*F48*H48*K48*$DE$9)</f>
        <v>0</v>
      </c>
      <c r="DF48" s="19"/>
      <c r="DG48" s="20">
        <f>SUM(DF48*E48*F48*H48*K48*$DG$9)</f>
        <v>0</v>
      </c>
      <c r="DH48" s="19"/>
      <c r="DI48" s="20">
        <f>SUM(DH48*E48*F48*H48*K48*$DI$9)</f>
        <v>0</v>
      </c>
      <c r="DJ48" s="19"/>
      <c r="DK48" s="20">
        <f>SUM(DJ48*E48*F48*H48*K48*$DK$9)</f>
        <v>0</v>
      </c>
      <c r="DL48" s="19"/>
      <c r="DM48" s="20">
        <f>SUM(DL48*E48*F48*H48*K48*$DM$9)</f>
        <v>0</v>
      </c>
      <c r="DN48" s="19"/>
      <c r="DO48" s="20">
        <f>SUM(DN48*E48*F48*H48*K48*$DO$9)</f>
        <v>0</v>
      </c>
      <c r="DP48" s="19"/>
      <c r="DQ48" s="20">
        <f>DP48*E48*F48*H48*K48*$DQ$9</f>
        <v>0</v>
      </c>
      <c r="DR48" s="19"/>
      <c r="DS48" s="20">
        <f>SUM(DR48*E48*F48*H48*K48*$DS$9)</f>
        <v>0</v>
      </c>
      <c r="DT48" s="19"/>
      <c r="DU48" s="20">
        <f>SUM(DT48*E48*F48*H48*K48*$DU$9)</f>
        <v>0</v>
      </c>
      <c r="DV48" s="19"/>
      <c r="DW48" s="20">
        <f>SUM(DV48*E48*F48*H48*L48*$DW$9)</f>
        <v>0</v>
      </c>
      <c r="DX48" s="19"/>
      <c r="DY48" s="20">
        <f>SUM(DX48*E48*F48*H48*M48*$DY$9)</f>
        <v>0</v>
      </c>
      <c r="DZ48" s="19"/>
      <c r="EA48" s="20">
        <f>SUM(DZ48*E48*F48*H48*J48*$EA$9)</f>
        <v>0</v>
      </c>
      <c r="EB48" s="19"/>
      <c r="EC48" s="20">
        <f>SUM(EB48*E48*F48*H48*J48*$EC$9)</f>
        <v>0</v>
      </c>
      <c r="ED48" s="19"/>
      <c r="EE48" s="20">
        <f>SUM(ED48*E48*F48*H48*J48*$EE$9)</f>
        <v>0</v>
      </c>
      <c r="EF48" s="19"/>
      <c r="EG48" s="20">
        <f>SUM(EF48*E48*F48*H48*J48*$EG$9)</f>
        <v>0</v>
      </c>
      <c r="EH48" s="19"/>
      <c r="EI48" s="20">
        <f>EH48*E48*F48*H48*J48*$EI$9</f>
        <v>0</v>
      </c>
      <c r="EJ48" s="19"/>
      <c r="EK48" s="20">
        <f>EJ48*E48*F48*H48*J48*$EK$9</f>
        <v>0</v>
      </c>
      <c r="EL48" s="19"/>
      <c r="EM48" s="20"/>
      <c r="EN48" s="25"/>
      <c r="EO48" s="25"/>
      <c r="EP48" s="26">
        <f>SUM(N48,X48,P48,R48,Z48,T48,V48,AD48,AF48,AH48,AJ48,AL48,AR48,AT48,AV48,AP48,CL48,CR48,CV48,BZ48,CB48,DB48,DD48,DF48,DH48,DJ48,DL48,DN48,AX48,AN48,AZ48,BB48,BD48,BF48,BH48,BJ48,BL48,BN48,BP48,BR48,BT48,ED48,EF48,DZ48,EB48,BV48,BX48,CT48,CN48,CP48,CX48,CZ48,CD48,CF48,CH48,CJ48,DP48,DR48,DT48,DV48,DX48,EH48,EJ48,EL48)</f>
        <v>83</v>
      </c>
      <c r="EQ48" s="26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2326354.4192000004</v>
      </c>
    </row>
    <row r="49" spans="1:147" ht="15" x14ac:dyDescent="0.25">
      <c r="A49" s="188">
        <v>12</v>
      </c>
      <c r="B49" s="188"/>
      <c r="C49" s="182" t="s">
        <v>230</v>
      </c>
      <c r="D49" s="183" t="s">
        <v>231</v>
      </c>
      <c r="E49" s="189">
        <v>13916</v>
      </c>
      <c r="F49" s="190"/>
      <c r="G49" s="191"/>
      <c r="H49" s="185"/>
      <c r="I49" s="193"/>
      <c r="J49" s="220">
        <v>1.4</v>
      </c>
      <c r="K49" s="196">
        <v>1.68</v>
      </c>
      <c r="L49" s="196">
        <v>2.23</v>
      </c>
      <c r="M49" s="195">
        <v>2.57</v>
      </c>
      <c r="N49" s="55">
        <f>SUM(N50:N57)</f>
        <v>5</v>
      </c>
      <c r="O49" s="55">
        <f t="shared" ref="O49:BZ49" si="41">SUM(O50:O57)</f>
        <v>94489.639999999985</v>
      </c>
      <c r="P49" s="55">
        <f t="shared" si="41"/>
        <v>0</v>
      </c>
      <c r="Q49" s="55">
        <f t="shared" si="41"/>
        <v>0</v>
      </c>
      <c r="R49" s="55">
        <f t="shared" si="41"/>
        <v>0</v>
      </c>
      <c r="S49" s="55">
        <f t="shared" si="41"/>
        <v>0</v>
      </c>
      <c r="T49" s="187">
        <f t="shared" si="41"/>
        <v>0</v>
      </c>
      <c r="U49" s="187">
        <f t="shared" si="41"/>
        <v>0</v>
      </c>
      <c r="V49" s="55">
        <f t="shared" si="41"/>
        <v>0</v>
      </c>
      <c r="W49" s="55">
        <f t="shared" si="41"/>
        <v>0</v>
      </c>
      <c r="X49" s="55">
        <f t="shared" si="41"/>
        <v>0</v>
      </c>
      <c r="Y49" s="55">
        <f t="shared" si="41"/>
        <v>0</v>
      </c>
      <c r="Z49" s="55">
        <f t="shared" si="41"/>
        <v>6</v>
      </c>
      <c r="AA49" s="55">
        <f t="shared" si="41"/>
        <v>182744.91200000001</v>
      </c>
      <c r="AB49" s="55">
        <f t="shared" si="41"/>
        <v>0</v>
      </c>
      <c r="AC49" s="55">
        <f t="shared" si="41"/>
        <v>0</v>
      </c>
      <c r="AD49" s="55">
        <f t="shared" si="41"/>
        <v>3</v>
      </c>
      <c r="AE49" s="55">
        <f t="shared" si="41"/>
        <v>56693.783999999992</v>
      </c>
      <c r="AF49" s="55">
        <f t="shared" si="41"/>
        <v>0</v>
      </c>
      <c r="AG49" s="55">
        <f t="shared" si="41"/>
        <v>0</v>
      </c>
      <c r="AH49" s="55">
        <f t="shared" si="41"/>
        <v>0</v>
      </c>
      <c r="AI49" s="55">
        <f t="shared" si="41"/>
        <v>0</v>
      </c>
      <c r="AJ49" s="55">
        <f t="shared" si="41"/>
        <v>0</v>
      </c>
      <c r="AK49" s="55">
        <f t="shared" si="41"/>
        <v>0</v>
      </c>
      <c r="AL49" s="55">
        <f t="shared" si="41"/>
        <v>0</v>
      </c>
      <c r="AM49" s="55">
        <f t="shared" si="41"/>
        <v>0</v>
      </c>
      <c r="AN49" s="55">
        <f t="shared" si="41"/>
        <v>0</v>
      </c>
      <c r="AO49" s="55">
        <f t="shared" si="41"/>
        <v>0</v>
      </c>
      <c r="AP49" s="187">
        <f t="shared" si="41"/>
        <v>0</v>
      </c>
      <c r="AQ49" s="187">
        <f t="shared" si="41"/>
        <v>0</v>
      </c>
      <c r="AR49" s="55">
        <f t="shared" si="41"/>
        <v>0</v>
      </c>
      <c r="AS49" s="55">
        <f t="shared" si="41"/>
        <v>0</v>
      </c>
      <c r="AT49" s="55">
        <f t="shared" si="41"/>
        <v>0</v>
      </c>
      <c r="AU49" s="55">
        <f t="shared" si="41"/>
        <v>0</v>
      </c>
      <c r="AV49" s="55">
        <f t="shared" si="41"/>
        <v>0</v>
      </c>
      <c r="AW49" s="55">
        <f t="shared" si="41"/>
        <v>0</v>
      </c>
      <c r="AX49" s="187">
        <f t="shared" si="41"/>
        <v>15</v>
      </c>
      <c r="AY49" s="187">
        <f t="shared" si="41"/>
        <v>283468.92</v>
      </c>
      <c r="AZ49" s="55">
        <f t="shared" si="41"/>
        <v>40</v>
      </c>
      <c r="BA49" s="55">
        <f t="shared" si="41"/>
        <v>755917.11999999988</v>
      </c>
      <c r="BB49" s="55">
        <f t="shared" si="41"/>
        <v>78</v>
      </c>
      <c r="BC49" s="55">
        <f t="shared" si="41"/>
        <v>1474038.3840000001</v>
      </c>
      <c r="BD49" s="55">
        <f t="shared" si="41"/>
        <v>300</v>
      </c>
      <c r="BE49" s="55">
        <f t="shared" si="41"/>
        <v>4173130.08</v>
      </c>
      <c r="BF49" s="55">
        <f t="shared" si="41"/>
        <v>21</v>
      </c>
      <c r="BG49" s="55">
        <f t="shared" si="41"/>
        <v>325745.72799999994</v>
      </c>
      <c r="BH49" s="55">
        <f t="shared" si="41"/>
        <v>180</v>
      </c>
      <c r="BI49" s="55">
        <f t="shared" si="41"/>
        <v>3401627.04</v>
      </c>
      <c r="BJ49" s="55">
        <f t="shared" si="41"/>
        <v>10</v>
      </c>
      <c r="BK49" s="55">
        <f t="shared" si="41"/>
        <v>188979.27999999997</v>
      </c>
      <c r="BL49" s="55">
        <f t="shared" si="41"/>
        <v>0</v>
      </c>
      <c r="BM49" s="55">
        <f t="shared" si="41"/>
        <v>0</v>
      </c>
      <c r="BN49" s="55">
        <f t="shared" si="41"/>
        <v>500</v>
      </c>
      <c r="BO49" s="55">
        <f t="shared" si="41"/>
        <v>6331780</v>
      </c>
      <c r="BP49" s="55">
        <f t="shared" si="41"/>
        <v>573</v>
      </c>
      <c r="BQ49" s="55">
        <f t="shared" si="41"/>
        <v>7262454.2479999997</v>
      </c>
      <c r="BR49" s="55">
        <f t="shared" si="41"/>
        <v>607</v>
      </c>
      <c r="BS49" s="55">
        <f t="shared" si="41"/>
        <v>7730421.4959999993</v>
      </c>
      <c r="BT49" s="55">
        <f t="shared" si="41"/>
        <v>424</v>
      </c>
      <c r="BU49" s="55">
        <f t="shared" si="41"/>
        <v>5369349.4399999995</v>
      </c>
      <c r="BV49" s="55">
        <f t="shared" si="41"/>
        <v>1</v>
      </c>
      <c r="BW49" s="55">
        <f t="shared" si="41"/>
        <v>18897.928</v>
      </c>
      <c r="BX49" s="55">
        <f t="shared" si="41"/>
        <v>0</v>
      </c>
      <c r="BY49" s="55">
        <f t="shared" si="41"/>
        <v>0</v>
      </c>
      <c r="BZ49" s="55">
        <f t="shared" si="41"/>
        <v>0</v>
      </c>
      <c r="CA49" s="55">
        <f t="shared" ref="CA49:EL49" si="42">SUM(CA50:CA57)</f>
        <v>0</v>
      </c>
      <c r="CB49" s="55">
        <f t="shared" si="42"/>
        <v>0</v>
      </c>
      <c r="CC49" s="55">
        <f t="shared" si="42"/>
        <v>0</v>
      </c>
      <c r="CD49" s="187">
        <f t="shared" si="42"/>
        <v>11</v>
      </c>
      <c r="CE49" s="187">
        <f t="shared" si="42"/>
        <v>241192.11199999996</v>
      </c>
      <c r="CF49" s="55">
        <f t="shared" si="42"/>
        <v>1</v>
      </c>
      <c r="CG49" s="55">
        <f t="shared" si="42"/>
        <v>18897.928</v>
      </c>
      <c r="CH49" s="55">
        <f t="shared" si="42"/>
        <v>10</v>
      </c>
      <c r="CI49" s="55">
        <f t="shared" si="42"/>
        <v>101308.48</v>
      </c>
      <c r="CJ49" s="55">
        <f t="shared" si="42"/>
        <v>70</v>
      </c>
      <c r="CK49" s="55">
        <f t="shared" si="42"/>
        <v>937493.08799999999</v>
      </c>
      <c r="CL49" s="55">
        <f t="shared" si="42"/>
        <v>0</v>
      </c>
      <c r="CM49" s="55">
        <f t="shared" si="42"/>
        <v>0</v>
      </c>
      <c r="CN49" s="55">
        <f t="shared" si="42"/>
        <v>30</v>
      </c>
      <c r="CO49" s="55">
        <f t="shared" si="42"/>
        <v>680325.40799999994</v>
      </c>
      <c r="CP49" s="55">
        <f t="shared" si="42"/>
        <v>2</v>
      </c>
      <c r="CQ49" s="55">
        <f t="shared" si="42"/>
        <v>128583.84</v>
      </c>
      <c r="CR49" s="55">
        <f t="shared" si="42"/>
        <v>0</v>
      </c>
      <c r="CS49" s="55">
        <f t="shared" si="42"/>
        <v>0</v>
      </c>
      <c r="CT49" s="55">
        <f t="shared" si="42"/>
        <v>100</v>
      </c>
      <c r="CU49" s="55">
        <f t="shared" si="42"/>
        <v>1669252.0319999999</v>
      </c>
      <c r="CV49" s="55">
        <f t="shared" si="42"/>
        <v>0</v>
      </c>
      <c r="CW49" s="55">
        <f t="shared" si="42"/>
        <v>0</v>
      </c>
      <c r="CX49" s="55">
        <f t="shared" si="42"/>
        <v>0</v>
      </c>
      <c r="CY49" s="55">
        <f t="shared" si="42"/>
        <v>0</v>
      </c>
      <c r="CZ49" s="55">
        <f t="shared" si="42"/>
        <v>0</v>
      </c>
      <c r="DA49" s="55">
        <f t="shared" si="42"/>
        <v>0</v>
      </c>
      <c r="DB49" s="55">
        <f t="shared" si="42"/>
        <v>70</v>
      </c>
      <c r="DC49" s="55">
        <f t="shared" si="42"/>
        <v>1048308.9791999999</v>
      </c>
      <c r="DD49" s="55">
        <f t="shared" si="42"/>
        <v>0</v>
      </c>
      <c r="DE49" s="55">
        <f t="shared" si="42"/>
        <v>0</v>
      </c>
      <c r="DF49" s="55">
        <f t="shared" si="42"/>
        <v>0</v>
      </c>
      <c r="DG49" s="55">
        <f t="shared" si="42"/>
        <v>0</v>
      </c>
      <c r="DH49" s="55">
        <f t="shared" si="42"/>
        <v>66</v>
      </c>
      <c r="DI49" s="55">
        <f t="shared" si="42"/>
        <v>984718.42559999996</v>
      </c>
      <c r="DJ49" s="55">
        <f t="shared" si="42"/>
        <v>6</v>
      </c>
      <c r="DK49" s="55">
        <f t="shared" si="42"/>
        <v>136065.08159999998</v>
      </c>
      <c r="DL49" s="55">
        <f t="shared" si="42"/>
        <v>3</v>
      </c>
      <c r="DM49" s="55">
        <f t="shared" si="42"/>
        <v>68032.540799999988</v>
      </c>
      <c r="DN49" s="55">
        <f t="shared" si="42"/>
        <v>2</v>
      </c>
      <c r="DO49" s="55">
        <f t="shared" si="42"/>
        <v>45355.027199999997</v>
      </c>
      <c r="DP49" s="55">
        <f t="shared" si="42"/>
        <v>5</v>
      </c>
      <c r="DQ49" s="55">
        <f t="shared" si="42"/>
        <v>113387.56799999998</v>
      </c>
      <c r="DR49" s="55">
        <f t="shared" si="42"/>
        <v>15</v>
      </c>
      <c r="DS49" s="55">
        <f t="shared" si="42"/>
        <v>227944.08</v>
      </c>
      <c r="DT49" s="55">
        <f t="shared" si="42"/>
        <v>13</v>
      </c>
      <c r="DU49" s="55">
        <f t="shared" si="42"/>
        <v>293171.15519999998</v>
      </c>
      <c r="DV49" s="55">
        <f t="shared" si="42"/>
        <v>0</v>
      </c>
      <c r="DW49" s="55">
        <f t="shared" si="42"/>
        <v>0</v>
      </c>
      <c r="DX49" s="55">
        <f t="shared" si="42"/>
        <v>2</v>
      </c>
      <c r="DY49" s="55">
        <f t="shared" si="42"/>
        <v>69382.392800000001</v>
      </c>
      <c r="DZ49" s="55">
        <f t="shared" si="42"/>
        <v>90</v>
      </c>
      <c r="EA49" s="55">
        <f t="shared" si="42"/>
        <v>31140668.16</v>
      </c>
      <c r="EB49" s="55">
        <f t="shared" si="42"/>
        <v>0</v>
      </c>
      <c r="EC49" s="55">
        <f t="shared" si="42"/>
        <v>0</v>
      </c>
      <c r="ED49" s="55">
        <f t="shared" si="42"/>
        <v>0</v>
      </c>
      <c r="EE49" s="55">
        <f t="shared" si="42"/>
        <v>0</v>
      </c>
      <c r="EF49" s="55">
        <f t="shared" si="42"/>
        <v>0</v>
      </c>
      <c r="EG49" s="55">
        <f t="shared" si="42"/>
        <v>0</v>
      </c>
      <c r="EH49" s="187">
        <f t="shared" si="42"/>
        <v>0</v>
      </c>
      <c r="EI49" s="187">
        <f t="shared" si="42"/>
        <v>0</v>
      </c>
      <c r="EJ49" s="55">
        <f t="shared" si="42"/>
        <v>0</v>
      </c>
      <c r="EK49" s="55">
        <f t="shared" si="42"/>
        <v>0</v>
      </c>
      <c r="EL49" s="55">
        <f t="shared" si="42"/>
        <v>0</v>
      </c>
      <c r="EM49" s="55">
        <f t="shared" ref="EM49:EQ49" si="43">SUM(EM50:EM57)</f>
        <v>0</v>
      </c>
      <c r="EN49" s="55"/>
      <c r="EO49" s="55"/>
      <c r="EP49" s="55">
        <f t="shared" si="43"/>
        <v>3259</v>
      </c>
      <c r="EQ49" s="55">
        <f t="shared" si="43"/>
        <v>75553824.2984</v>
      </c>
    </row>
    <row r="50" spans="1:147" ht="30" customHeight="1" x14ac:dyDescent="0.25">
      <c r="A50" s="13"/>
      <c r="B50" s="13">
        <v>29</v>
      </c>
      <c r="C50" s="126" t="s">
        <v>232</v>
      </c>
      <c r="D50" s="53" t="s">
        <v>233</v>
      </c>
      <c r="E50" s="15">
        <v>13916</v>
      </c>
      <c r="F50" s="16">
        <v>2.75</v>
      </c>
      <c r="G50" s="17"/>
      <c r="H50" s="49">
        <v>1</v>
      </c>
      <c r="I50" s="50"/>
      <c r="J50" s="48">
        <v>1.4</v>
      </c>
      <c r="K50" s="48">
        <v>1.68</v>
      </c>
      <c r="L50" s="48">
        <v>2.23</v>
      </c>
      <c r="M50" s="51">
        <v>2.57</v>
      </c>
      <c r="N50" s="19"/>
      <c r="O50" s="20">
        <f t="shared" ref="O50:O57" si="44">N50*E50*F50*H50*J50*$O$9</f>
        <v>0</v>
      </c>
      <c r="P50" s="52"/>
      <c r="Q50" s="20">
        <f t="shared" ref="Q50:Q57" si="45">P50*E50*F50*H50*J50*$Q$9</f>
        <v>0</v>
      </c>
      <c r="R50" s="21"/>
      <c r="S50" s="21">
        <f t="shared" ref="S50:S57" si="46">R50*E50*F50*H50*J50*$S$9</f>
        <v>0</v>
      </c>
      <c r="T50" s="19"/>
      <c r="U50" s="20">
        <f t="shared" ref="U50:U57" si="47">SUM(T50*E50*F50*H50*J50*$U$9)</f>
        <v>0</v>
      </c>
      <c r="V50" s="19"/>
      <c r="W50" s="21">
        <f t="shared" ref="W50:W57" si="48">SUM(V50*E50*F50*H50*J50*$W$9)</f>
        <v>0</v>
      </c>
      <c r="X50" s="19"/>
      <c r="Y50" s="20">
        <f t="shared" ref="Y50:Y57" si="49">SUM(X50*E50*F50*H50*J50*$Y$9)</f>
        <v>0</v>
      </c>
      <c r="Z50" s="21">
        <v>2</v>
      </c>
      <c r="AA50" s="20">
        <f t="shared" ref="AA50:AA57" si="50">SUM(Z50*E50*F50*H50*J50*$AA$9)</f>
        <v>107153.2</v>
      </c>
      <c r="AB50" s="20"/>
      <c r="AC50" s="20"/>
      <c r="AD50" s="21"/>
      <c r="AE50" s="20">
        <f t="shared" ref="AE50:AE57" si="51">SUM(AD50*E50*F50*H50*J50*$AE$9)</f>
        <v>0</v>
      </c>
      <c r="AF50" s="21"/>
      <c r="AG50" s="20">
        <f t="shared" ref="AG50:AG57" si="52">SUM(AF50*E50*F50*H50*K50*$AG$9)</f>
        <v>0</v>
      </c>
      <c r="AH50" s="21"/>
      <c r="AI50" s="20">
        <f t="shared" ref="AI50:AI57" si="53">SUM(AH50*E50*F50*H50*K50*$AI$9)</f>
        <v>0</v>
      </c>
      <c r="AJ50" s="19"/>
      <c r="AK50" s="20">
        <f t="shared" ref="AK50:AK57" si="54">SUM(AJ50*E50*F50*H50*J50*$AK$9)</f>
        <v>0</v>
      </c>
      <c r="AL50" s="21"/>
      <c r="AM50" s="21">
        <f t="shared" ref="AM50:AM57" si="55">SUM(AL50*E50*F50*H50*J50*$AM$9)</f>
        <v>0</v>
      </c>
      <c r="AN50" s="19"/>
      <c r="AO50" s="20">
        <f t="shared" ref="AO50:AO57" si="56">SUM(AN50*E50*F50*H50*J50*$AO$9)</f>
        <v>0</v>
      </c>
      <c r="AP50" s="19"/>
      <c r="AQ50" s="20">
        <f t="shared" ref="AQ50:AQ57" si="57">SUM(AP50*E50*F50*H50*J50*$AQ$9)</f>
        <v>0</v>
      </c>
      <c r="AR50" s="21"/>
      <c r="AS50" s="20">
        <f t="shared" ref="AS50:AS57" si="58">SUM(E50*F50*H50*J50*AR50*$AS$9)</f>
        <v>0</v>
      </c>
      <c r="AT50" s="21"/>
      <c r="AU50" s="20">
        <f t="shared" ref="AU50:AU57" si="59">SUM(AT50*E50*F50*H50*J50*$AU$9)</f>
        <v>0</v>
      </c>
      <c r="AV50" s="19"/>
      <c r="AW50" s="20">
        <f t="shared" ref="AW50:AW57" si="60">SUM(AV50*E50*F50*H50*J50*$AW$9)</f>
        <v>0</v>
      </c>
      <c r="AX50" s="19"/>
      <c r="AY50" s="21">
        <f t="shared" ref="AY50:AY57" si="61">SUM(AX50*E50*F50*H50*J50*$AY$9)</f>
        <v>0</v>
      </c>
      <c r="AZ50" s="19"/>
      <c r="BA50" s="20">
        <f t="shared" ref="BA50:BA57" si="62">SUM(AZ50*E50*F50*H50*J50*$BA$9)</f>
        <v>0</v>
      </c>
      <c r="BB50" s="19"/>
      <c r="BC50" s="20">
        <f t="shared" ref="BC50:BC57" si="63">SUM(BB50*E50*F50*H50*J50*$BC$9)</f>
        <v>0</v>
      </c>
      <c r="BD50" s="19"/>
      <c r="BE50" s="20">
        <f t="shared" ref="BE50:BE57" si="64">SUM(BD50*E50*F50*H50*J50*$BE$9)</f>
        <v>0</v>
      </c>
      <c r="BF50" s="19"/>
      <c r="BG50" s="20">
        <f t="shared" ref="BG50:BG57" si="65">SUM(BF50*E50*F50*H50*J50*$BG$9)</f>
        <v>0</v>
      </c>
      <c r="BH50" s="19"/>
      <c r="BI50" s="20">
        <f t="shared" ref="BI50:BI57" si="66">BH50*E50*F50*H50*J50*$BI$9</f>
        <v>0</v>
      </c>
      <c r="BJ50" s="19"/>
      <c r="BK50" s="20">
        <f t="shared" ref="BK50:BK57" si="67">BJ50*E50*F50*H50*J50*$BK$9</f>
        <v>0</v>
      </c>
      <c r="BL50" s="19"/>
      <c r="BM50" s="20">
        <f t="shared" ref="BM50:BM57" si="68">BL50*E50*F50*H50*J50*$BM$9</f>
        <v>0</v>
      </c>
      <c r="BN50" s="19"/>
      <c r="BO50" s="20">
        <f t="shared" ref="BO50:BO57" si="69">SUM(BN50*E50*F50*H50*J50*$BO$9)</f>
        <v>0</v>
      </c>
      <c r="BP50" s="19"/>
      <c r="BQ50" s="20">
        <f t="shared" ref="BQ50:BQ57" si="70">SUM(BP50*E50*F50*H50*J50*$BQ$9)</f>
        <v>0</v>
      </c>
      <c r="BR50" s="19"/>
      <c r="BS50" s="20">
        <f t="shared" ref="BS50:BS57" si="71">SUM(BR50*E50*F50*H50*J50*$BS$9)</f>
        <v>0</v>
      </c>
      <c r="BT50" s="19"/>
      <c r="BU50" s="20">
        <f t="shared" ref="BU50:BU57" si="72">SUM(BT50*E50*F50*H50*J50*$BU$9)</f>
        <v>0</v>
      </c>
      <c r="BV50" s="19"/>
      <c r="BW50" s="20">
        <f t="shared" ref="BW50:BW57" si="73">SUM(BV50*E50*F50*H50*J50*$BW$9)</f>
        <v>0</v>
      </c>
      <c r="BX50" s="23"/>
      <c r="BY50" s="24">
        <f t="shared" ref="BY50:BY57" si="74">BX50*E50*F50*H50*J50*$BY$9</f>
        <v>0</v>
      </c>
      <c r="BZ50" s="19"/>
      <c r="CA50" s="20">
        <f t="shared" ref="CA50:CA57" si="75">SUM(BZ50*E50*F50*H50*J50*$CA$9)</f>
        <v>0</v>
      </c>
      <c r="CB50" s="21"/>
      <c r="CC50" s="20">
        <f t="shared" ref="CC50:CC57" si="76">SUM(CB50*E50*F50*H50*J50*$CC$9)</f>
        <v>0</v>
      </c>
      <c r="CD50" s="19"/>
      <c r="CE50" s="20">
        <f t="shared" ref="CE50:CE57" si="77">SUM(CD50*E50*F50*H50*J50*$CE$9)</f>
        <v>0</v>
      </c>
      <c r="CF50" s="19"/>
      <c r="CG50" s="20">
        <f t="shared" ref="CG50:CG57" si="78">SUM(CF50*E50*F50*H50*J50*$CG$9)</f>
        <v>0</v>
      </c>
      <c r="CH50" s="19"/>
      <c r="CI50" s="20">
        <f t="shared" ref="CI50:CI57" si="79">CH50*E50*F50*H50*J50*$CI$9</f>
        <v>0</v>
      </c>
      <c r="CJ50" s="19"/>
      <c r="CK50" s="20">
        <f t="shared" ref="CK50:CK57" si="80">SUM(CJ50*E50*F50*H50*J50*$CK$9)</f>
        <v>0</v>
      </c>
      <c r="CL50" s="21"/>
      <c r="CM50" s="20">
        <f t="shared" ref="CM50:CM57" si="81">SUM(CL50*E50*F50*H50*K50*$CM$9)</f>
        <v>0</v>
      </c>
      <c r="CN50" s="19"/>
      <c r="CO50" s="20">
        <f t="shared" ref="CO50:CO57" si="82">SUM(CN50*E50*F50*H50*K50*$CO$9)</f>
        <v>0</v>
      </c>
      <c r="CP50" s="19">
        <v>2</v>
      </c>
      <c r="CQ50" s="20">
        <f t="shared" ref="CQ50:CQ57" si="83">SUM(CP50*E50*F50*H50*K50*$CQ$9)</f>
        <v>128583.84</v>
      </c>
      <c r="CR50" s="21"/>
      <c r="CS50" s="20">
        <f t="shared" ref="CS50:CS57" si="84">SUM(CR50*E50*F50*H50*K50*$CS$9)</f>
        <v>0</v>
      </c>
      <c r="CT50" s="21"/>
      <c r="CU50" s="20">
        <f t="shared" ref="CU50:CU57" si="85">SUM(CT50*E50*F50*H50*K50*$CU$9)</f>
        <v>0</v>
      </c>
      <c r="CV50" s="21"/>
      <c r="CW50" s="20">
        <f t="shared" ref="CW50:CW57" si="86">SUM(CV50*E50*F50*H50*K50*$CW$9)</f>
        <v>0</v>
      </c>
      <c r="CX50" s="19"/>
      <c r="CY50" s="20">
        <f t="shared" ref="CY50:CY57" si="87">SUM(CX50*E50*F50*H50*K50*$CY$9)</f>
        <v>0</v>
      </c>
      <c r="CZ50" s="19"/>
      <c r="DA50" s="20">
        <f t="shared" ref="DA50:DA57" si="88">SUM(CZ50*E50*F50*H50*K50*$DA$9)</f>
        <v>0</v>
      </c>
      <c r="DB50" s="19"/>
      <c r="DC50" s="20">
        <f t="shared" ref="DC50:DC57" si="89">SUM(DB50*E50*F50*H50*K50*$DC$9)</f>
        <v>0</v>
      </c>
      <c r="DD50" s="21"/>
      <c r="DE50" s="20">
        <f t="shared" ref="DE50:DE57" si="90">SUM(DD50*E50*F50*H50*K50*$DE$9)</f>
        <v>0</v>
      </c>
      <c r="DF50" s="19"/>
      <c r="DG50" s="20">
        <f t="shared" ref="DG50:DG57" si="91">SUM(DF50*E50*F50*H50*K50*$DG$9)</f>
        <v>0</v>
      </c>
      <c r="DH50" s="19"/>
      <c r="DI50" s="20">
        <f t="shared" ref="DI50:DI57" si="92">SUM(DH50*E50*F50*H50*K50*$DI$9)</f>
        <v>0</v>
      </c>
      <c r="DJ50" s="19"/>
      <c r="DK50" s="20">
        <f t="shared" ref="DK50:DK57" si="93">SUM(DJ50*E50*F50*H50*K50*$DK$9)</f>
        <v>0</v>
      </c>
      <c r="DL50" s="19"/>
      <c r="DM50" s="20">
        <f t="shared" ref="DM50:DM57" si="94">SUM(DL50*E50*F50*H50*K50*$DM$9)</f>
        <v>0</v>
      </c>
      <c r="DN50" s="19"/>
      <c r="DO50" s="20">
        <f t="shared" ref="DO50:DO57" si="95">SUM(DN50*E50*F50*H50*K50*$DO$9)</f>
        <v>0</v>
      </c>
      <c r="DP50" s="19"/>
      <c r="DQ50" s="20">
        <f t="shared" ref="DQ50:DQ57" si="96">DP50*E50*F50*H50*K50*$DQ$9</f>
        <v>0</v>
      </c>
      <c r="DR50" s="19"/>
      <c r="DS50" s="20">
        <f t="shared" ref="DS50:DS57" si="97">SUM(DR50*E50*F50*H50*K50*$DS$9)</f>
        <v>0</v>
      </c>
      <c r="DT50" s="19"/>
      <c r="DU50" s="20">
        <f t="shared" ref="DU50:DU57" si="98">SUM(DT50*E50*F50*H50*K50*$DU$9)</f>
        <v>0</v>
      </c>
      <c r="DV50" s="19"/>
      <c r="DW50" s="20">
        <f t="shared" ref="DW50:DW57" si="99">SUM(DV50*E50*F50*H50*L50*$DW$9)</f>
        <v>0</v>
      </c>
      <c r="DX50" s="19"/>
      <c r="DY50" s="20">
        <f t="shared" ref="DY50:DY57" si="100">SUM(DX50*E50*F50*H50*M50*$DY$9)</f>
        <v>0</v>
      </c>
      <c r="DZ50" s="19"/>
      <c r="EA50" s="20">
        <f t="shared" ref="EA50:EA57" si="101">SUM(DZ50*E50*F50*H50*J50*$EA$9)</f>
        <v>0</v>
      </c>
      <c r="EB50" s="19"/>
      <c r="EC50" s="20">
        <f t="shared" ref="EC50:EC57" si="102">SUM(EB50*E50*F50*H50*J50*$EC$9)</f>
        <v>0</v>
      </c>
      <c r="ED50" s="19"/>
      <c r="EE50" s="20">
        <f t="shared" ref="EE50:EE57" si="103">SUM(ED50*E50*F50*H50*J50*$EE$9)</f>
        <v>0</v>
      </c>
      <c r="EF50" s="19"/>
      <c r="EG50" s="20">
        <f t="shared" ref="EG50:EG57" si="104">SUM(EF50*E50*F50*H50*J50*$EG$9)</f>
        <v>0</v>
      </c>
      <c r="EH50" s="19"/>
      <c r="EI50" s="20">
        <f t="shared" ref="EI50:EI57" si="105">EH50*E50*F50*H50*J50*$EI$9</f>
        <v>0</v>
      </c>
      <c r="EJ50" s="19"/>
      <c r="EK50" s="20">
        <f t="shared" ref="EK50:EK57" si="106">EJ50*E50*F50*H50*J50*$EK$9</f>
        <v>0</v>
      </c>
      <c r="EL50" s="19"/>
      <c r="EM50" s="20"/>
      <c r="EN50" s="25"/>
      <c r="EO50" s="25"/>
      <c r="EP50" s="26">
        <f t="shared" ref="EP50:EQ57" si="107">SUM(N50,X50,P50,R50,Z50,T50,V50,AD50,AF50,AH50,AJ50,AL50,AR50,AT50,AV50,AP50,CL50,CR50,CV50,BZ50,CB50,DB50,DD50,DF50,DH50,DJ50,DL50,DN50,AX50,AN50,AZ50,BB50,BD50,BF50,BH50,BJ50,BL50,BN50,BP50,BR50,BT50,ED50,EF50,DZ50,EB50,BV50,BX50,CT50,CN50,CP50,CX50,CZ50,CD50,CF50,CH50,CJ50,DP50,DR50,DT50,DV50,DX50,EH50,EJ50,EL50)</f>
        <v>4</v>
      </c>
      <c r="EQ50" s="26">
        <f t="shared" si="107"/>
        <v>235737.03999999998</v>
      </c>
    </row>
    <row r="51" spans="1:147" ht="30" customHeight="1" x14ac:dyDescent="0.25">
      <c r="A51" s="13"/>
      <c r="B51" s="13">
        <v>30</v>
      </c>
      <c r="C51" s="126" t="s">
        <v>234</v>
      </c>
      <c r="D51" s="53" t="s">
        <v>235</v>
      </c>
      <c r="E51" s="15">
        <v>13916</v>
      </c>
      <c r="F51" s="16">
        <v>4.9000000000000004</v>
      </c>
      <c r="G51" s="17"/>
      <c r="H51" s="49">
        <v>1</v>
      </c>
      <c r="I51" s="50"/>
      <c r="J51" s="56">
        <v>1.4</v>
      </c>
      <c r="K51" s="56">
        <v>1.68</v>
      </c>
      <c r="L51" s="56">
        <v>2.23</v>
      </c>
      <c r="M51" s="57">
        <v>2.57</v>
      </c>
      <c r="N51" s="19"/>
      <c r="O51" s="20">
        <f t="shared" si="44"/>
        <v>0</v>
      </c>
      <c r="P51" s="52"/>
      <c r="Q51" s="20">
        <f t="shared" si="45"/>
        <v>0</v>
      </c>
      <c r="R51" s="21"/>
      <c r="S51" s="21">
        <f t="shared" si="46"/>
        <v>0</v>
      </c>
      <c r="T51" s="19"/>
      <c r="U51" s="20">
        <f t="shared" si="47"/>
        <v>0</v>
      </c>
      <c r="V51" s="19"/>
      <c r="W51" s="21">
        <f t="shared" si="48"/>
        <v>0</v>
      </c>
      <c r="X51" s="19"/>
      <c r="Y51" s="20">
        <f t="shared" si="49"/>
        <v>0</v>
      </c>
      <c r="Z51" s="21"/>
      <c r="AA51" s="20">
        <f t="shared" si="50"/>
        <v>0</v>
      </c>
      <c r="AB51" s="20"/>
      <c r="AC51" s="20"/>
      <c r="AD51" s="21"/>
      <c r="AE51" s="20">
        <f t="shared" si="51"/>
        <v>0</v>
      </c>
      <c r="AF51" s="21"/>
      <c r="AG51" s="20">
        <f t="shared" si="52"/>
        <v>0</v>
      </c>
      <c r="AH51" s="21"/>
      <c r="AI51" s="20">
        <f t="shared" si="53"/>
        <v>0</v>
      </c>
      <c r="AJ51" s="19"/>
      <c r="AK51" s="20">
        <f t="shared" si="54"/>
        <v>0</v>
      </c>
      <c r="AL51" s="21"/>
      <c r="AM51" s="21">
        <f t="shared" si="55"/>
        <v>0</v>
      </c>
      <c r="AN51" s="19"/>
      <c r="AO51" s="20">
        <f t="shared" si="56"/>
        <v>0</v>
      </c>
      <c r="AP51" s="19"/>
      <c r="AQ51" s="20">
        <f t="shared" si="57"/>
        <v>0</v>
      </c>
      <c r="AR51" s="21"/>
      <c r="AS51" s="20">
        <f t="shared" si="58"/>
        <v>0</v>
      </c>
      <c r="AT51" s="21"/>
      <c r="AU51" s="20">
        <f t="shared" si="59"/>
        <v>0</v>
      </c>
      <c r="AV51" s="19"/>
      <c r="AW51" s="20">
        <f t="shared" si="60"/>
        <v>0</v>
      </c>
      <c r="AX51" s="19"/>
      <c r="AY51" s="21">
        <f t="shared" si="61"/>
        <v>0</v>
      </c>
      <c r="AZ51" s="19"/>
      <c r="BA51" s="20">
        <f t="shared" si="62"/>
        <v>0</v>
      </c>
      <c r="BB51" s="19"/>
      <c r="BC51" s="20">
        <f t="shared" si="63"/>
        <v>0</v>
      </c>
      <c r="BD51" s="19"/>
      <c r="BE51" s="20">
        <f t="shared" si="64"/>
        <v>0</v>
      </c>
      <c r="BF51" s="19"/>
      <c r="BG51" s="20">
        <f t="shared" si="65"/>
        <v>0</v>
      </c>
      <c r="BH51" s="19"/>
      <c r="BI51" s="20">
        <f t="shared" si="66"/>
        <v>0</v>
      </c>
      <c r="BJ51" s="19"/>
      <c r="BK51" s="20">
        <f t="shared" si="67"/>
        <v>0</v>
      </c>
      <c r="BL51" s="19"/>
      <c r="BM51" s="20">
        <f t="shared" si="68"/>
        <v>0</v>
      </c>
      <c r="BN51" s="19"/>
      <c r="BO51" s="20">
        <f t="shared" si="69"/>
        <v>0</v>
      </c>
      <c r="BP51" s="19"/>
      <c r="BQ51" s="20">
        <f t="shared" si="70"/>
        <v>0</v>
      </c>
      <c r="BR51" s="19"/>
      <c r="BS51" s="20">
        <f t="shared" si="71"/>
        <v>0</v>
      </c>
      <c r="BT51" s="19"/>
      <c r="BU51" s="20">
        <f t="shared" si="72"/>
        <v>0</v>
      </c>
      <c r="BV51" s="19"/>
      <c r="BW51" s="20">
        <f t="shared" si="73"/>
        <v>0</v>
      </c>
      <c r="BX51" s="23"/>
      <c r="BY51" s="24">
        <f t="shared" si="74"/>
        <v>0</v>
      </c>
      <c r="BZ51" s="19"/>
      <c r="CA51" s="20">
        <f t="shared" si="75"/>
        <v>0</v>
      </c>
      <c r="CB51" s="21"/>
      <c r="CC51" s="20">
        <f t="shared" si="76"/>
        <v>0</v>
      </c>
      <c r="CD51" s="19"/>
      <c r="CE51" s="20">
        <f t="shared" si="77"/>
        <v>0</v>
      </c>
      <c r="CF51" s="19"/>
      <c r="CG51" s="20">
        <f t="shared" si="78"/>
        <v>0</v>
      </c>
      <c r="CH51" s="19"/>
      <c r="CI51" s="20">
        <f t="shared" si="79"/>
        <v>0</v>
      </c>
      <c r="CJ51" s="19"/>
      <c r="CK51" s="20">
        <f t="shared" si="80"/>
        <v>0</v>
      </c>
      <c r="CL51" s="21"/>
      <c r="CM51" s="20">
        <f t="shared" si="81"/>
        <v>0</v>
      </c>
      <c r="CN51" s="19"/>
      <c r="CO51" s="20">
        <f t="shared" si="82"/>
        <v>0</v>
      </c>
      <c r="CP51" s="19"/>
      <c r="CQ51" s="20">
        <f t="shared" si="83"/>
        <v>0</v>
      </c>
      <c r="CR51" s="21"/>
      <c r="CS51" s="20">
        <f t="shared" si="84"/>
        <v>0</v>
      </c>
      <c r="CT51" s="21"/>
      <c r="CU51" s="20">
        <f t="shared" si="85"/>
        <v>0</v>
      </c>
      <c r="CV51" s="21"/>
      <c r="CW51" s="20">
        <f t="shared" si="86"/>
        <v>0</v>
      </c>
      <c r="CX51" s="19"/>
      <c r="CY51" s="20">
        <f t="shared" si="87"/>
        <v>0</v>
      </c>
      <c r="CZ51" s="19"/>
      <c r="DA51" s="20">
        <f t="shared" si="88"/>
        <v>0</v>
      </c>
      <c r="DB51" s="19"/>
      <c r="DC51" s="20">
        <f t="shared" si="89"/>
        <v>0</v>
      </c>
      <c r="DD51" s="21"/>
      <c r="DE51" s="20">
        <f t="shared" si="90"/>
        <v>0</v>
      </c>
      <c r="DF51" s="19"/>
      <c r="DG51" s="20">
        <f t="shared" si="91"/>
        <v>0</v>
      </c>
      <c r="DH51" s="19"/>
      <c r="DI51" s="20">
        <f t="shared" si="92"/>
        <v>0</v>
      </c>
      <c r="DJ51" s="19"/>
      <c r="DK51" s="20">
        <f t="shared" si="93"/>
        <v>0</v>
      </c>
      <c r="DL51" s="19"/>
      <c r="DM51" s="20">
        <f t="shared" si="94"/>
        <v>0</v>
      </c>
      <c r="DN51" s="19"/>
      <c r="DO51" s="20">
        <f t="shared" si="95"/>
        <v>0</v>
      </c>
      <c r="DP51" s="19"/>
      <c r="DQ51" s="20">
        <f t="shared" si="96"/>
        <v>0</v>
      </c>
      <c r="DR51" s="19"/>
      <c r="DS51" s="20">
        <f t="shared" si="97"/>
        <v>0</v>
      </c>
      <c r="DT51" s="19"/>
      <c r="DU51" s="20">
        <f t="shared" si="98"/>
        <v>0</v>
      </c>
      <c r="DV51" s="19"/>
      <c r="DW51" s="20">
        <f t="shared" si="99"/>
        <v>0</v>
      </c>
      <c r="DX51" s="19"/>
      <c r="DY51" s="20">
        <f t="shared" si="100"/>
        <v>0</v>
      </c>
      <c r="DZ51" s="19"/>
      <c r="EA51" s="20">
        <f t="shared" si="101"/>
        <v>0</v>
      </c>
      <c r="EB51" s="19"/>
      <c r="EC51" s="20">
        <f t="shared" si="102"/>
        <v>0</v>
      </c>
      <c r="ED51" s="19"/>
      <c r="EE51" s="20">
        <f t="shared" si="103"/>
        <v>0</v>
      </c>
      <c r="EF51" s="19"/>
      <c r="EG51" s="20">
        <f t="shared" si="104"/>
        <v>0</v>
      </c>
      <c r="EH51" s="19"/>
      <c r="EI51" s="20">
        <f t="shared" si="105"/>
        <v>0</v>
      </c>
      <c r="EJ51" s="19"/>
      <c r="EK51" s="20">
        <f t="shared" si="106"/>
        <v>0</v>
      </c>
      <c r="EL51" s="19"/>
      <c r="EM51" s="20"/>
      <c r="EN51" s="25"/>
      <c r="EO51" s="25"/>
      <c r="EP51" s="26">
        <f t="shared" si="107"/>
        <v>0</v>
      </c>
      <c r="EQ51" s="26">
        <f t="shared" si="107"/>
        <v>0</v>
      </c>
    </row>
    <row r="52" spans="1:147" ht="30" customHeight="1" x14ac:dyDescent="0.25">
      <c r="A52" s="13"/>
      <c r="B52" s="13">
        <v>31</v>
      </c>
      <c r="C52" s="126" t="s">
        <v>236</v>
      </c>
      <c r="D52" s="61" t="s">
        <v>237</v>
      </c>
      <c r="E52" s="15">
        <v>13916</v>
      </c>
      <c r="F52" s="16">
        <v>22.2</v>
      </c>
      <c r="G52" s="17"/>
      <c r="H52" s="134">
        <v>0.8</v>
      </c>
      <c r="I52" s="140"/>
      <c r="J52" s="62">
        <v>1.4</v>
      </c>
      <c r="K52" s="56">
        <v>1.68</v>
      </c>
      <c r="L52" s="56">
        <v>2.23</v>
      </c>
      <c r="M52" s="57">
        <v>2.57</v>
      </c>
      <c r="N52" s="19"/>
      <c r="O52" s="20">
        <f t="shared" si="44"/>
        <v>0</v>
      </c>
      <c r="P52" s="52"/>
      <c r="Q52" s="20">
        <f t="shared" si="45"/>
        <v>0</v>
      </c>
      <c r="R52" s="21"/>
      <c r="S52" s="21">
        <f t="shared" si="46"/>
        <v>0</v>
      </c>
      <c r="T52" s="19"/>
      <c r="U52" s="20">
        <f t="shared" si="47"/>
        <v>0</v>
      </c>
      <c r="V52" s="19"/>
      <c r="W52" s="21">
        <f t="shared" si="48"/>
        <v>0</v>
      </c>
      <c r="X52" s="19"/>
      <c r="Y52" s="20">
        <f t="shared" si="49"/>
        <v>0</v>
      </c>
      <c r="Z52" s="21"/>
      <c r="AA52" s="20">
        <f t="shared" si="50"/>
        <v>0</v>
      </c>
      <c r="AB52" s="20"/>
      <c r="AC52" s="20"/>
      <c r="AD52" s="21"/>
      <c r="AE52" s="20">
        <f t="shared" si="51"/>
        <v>0</v>
      </c>
      <c r="AF52" s="21"/>
      <c r="AG52" s="20">
        <f t="shared" si="52"/>
        <v>0</v>
      </c>
      <c r="AH52" s="21"/>
      <c r="AI52" s="20">
        <f t="shared" si="53"/>
        <v>0</v>
      </c>
      <c r="AJ52" s="19"/>
      <c r="AK52" s="20">
        <f t="shared" si="54"/>
        <v>0</v>
      </c>
      <c r="AL52" s="21"/>
      <c r="AM52" s="21">
        <f t="shared" si="55"/>
        <v>0</v>
      </c>
      <c r="AN52" s="19"/>
      <c r="AO52" s="20">
        <f t="shared" si="56"/>
        <v>0</v>
      </c>
      <c r="AP52" s="19"/>
      <c r="AQ52" s="20">
        <f t="shared" si="57"/>
        <v>0</v>
      </c>
      <c r="AR52" s="21"/>
      <c r="AS52" s="20">
        <f t="shared" si="58"/>
        <v>0</v>
      </c>
      <c r="AT52" s="21"/>
      <c r="AU52" s="20">
        <f t="shared" si="59"/>
        <v>0</v>
      </c>
      <c r="AV52" s="19"/>
      <c r="AW52" s="20">
        <f t="shared" si="60"/>
        <v>0</v>
      </c>
      <c r="AX52" s="19"/>
      <c r="AY52" s="21">
        <f t="shared" si="61"/>
        <v>0</v>
      </c>
      <c r="AZ52" s="19"/>
      <c r="BA52" s="20">
        <f t="shared" si="62"/>
        <v>0</v>
      </c>
      <c r="BB52" s="19"/>
      <c r="BC52" s="20">
        <f t="shared" si="63"/>
        <v>0</v>
      </c>
      <c r="BD52" s="19"/>
      <c r="BE52" s="20">
        <f t="shared" si="64"/>
        <v>0</v>
      </c>
      <c r="BF52" s="19"/>
      <c r="BG52" s="20">
        <f t="shared" si="65"/>
        <v>0</v>
      </c>
      <c r="BH52" s="19"/>
      <c r="BI52" s="20">
        <f t="shared" si="66"/>
        <v>0</v>
      </c>
      <c r="BJ52" s="19"/>
      <c r="BK52" s="20">
        <f t="shared" si="67"/>
        <v>0</v>
      </c>
      <c r="BL52" s="19"/>
      <c r="BM52" s="20">
        <f t="shared" si="68"/>
        <v>0</v>
      </c>
      <c r="BN52" s="19"/>
      <c r="BO52" s="20">
        <f t="shared" si="69"/>
        <v>0</v>
      </c>
      <c r="BP52" s="19"/>
      <c r="BQ52" s="20">
        <f t="shared" si="70"/>
        <v>0</v>
      </c>
      <c r="BR52" s="19"/>
      <c r="BS52" s="20">
        <f t="shared" si="71"/>
        <v>0</v>
      </c>
      <c r="BT52" s="19"/>
      <c r="BU52" s="20">
        <f t="shared" si="72"/>
        <v>0</v>
      </c>
      <c r="BV52" s="19"/>
      <c r="BW52" s="20">
        <f t="shared" si="73"/>
        <v>0</v>
      </c>
      <c r="BX52" s="23"/>
      <c r="BY52" s="24">
        <f t="shared" si="74"/>
        <v>0</v>
      </c>
      <c r="BZ52" s="19"/>
      <c r="CA52" s="20">
        <f t="shared" si="75"/>
        <v>0</v>
      </c>
      <c r="CB52" s="21"/>
      <c r="CC52" s="20">
        <f t="shared" si="76"/>
        <v>0</v>
      </c>
      <c r="CD52" s="19"/>
      <c r="CE52" s="20">
        <f t="shared" si="77"/>
        <v>0</v>
      </c>
      <c r="CF52" s="19"/>
      <c r="CG52" s="20">
        <f t="shared" si="78"/>
        <v>0</v>
      </c>
      <c r="CH52" s="19"/>
      <c r="CI52" s="20">
        <f t="shared" si="79"/>
        <v>0</v>
      </c>
      <c r="CJ52" s="19"/>
      <c r="CK52" s="20">
        <f t="shared" si="80"/>
        <v>0</v>
      </c>
      <c r="CL52" s="21"/>
      <c r="CM52" s="20">
        <f t="shared" si="81"/>
        <v>0</v>
      </c>
      <c r="CN52" s="19"/>
      <c r="CO52" s="20">
        <f t="shared" si="82"/>
        <v>0</v>
      </c>
      <c r="CP52" s="19"/>
      <c r="CQ52" s="20">
        <f t="shared" si="83"/>
        <v>0</v>
      </c>
      <c r="CR52" s="21"/>
      <c r="CS52" s="20">
        <f t="shared" si="84"/>
        <v>0</v>
      </c>
      <c r="CT52" s="21"/>
      <c r="CU52" s="20">
        <f t="shared" si="85"/>
        <v>0</v>
      </c>
      <c r="CV52" s="21"/>
      <c r="CW52" s="20">
        <f t="shared" si="86"/>
        <v>0</v>
      </c>
      <c r="CX52" s="19"/>
      <c r="CY52" s="20">
        <f t="shared" si="87"/>
        <v>0</v>
      </c>
      <c r="CZ52" s="19"/>
      <c r="DA52" s="20">
        <f t="shared" si="88"/>
        <v>0</v>
      </c>
      <c r="DB52" s="19"/>
      <c r="DC52" s="20">
        <f t="shared" si="89"/>
        <v>0</v>
      </c>
      <c r="DD52" s="21"/>
      <c r="DE52" s="20">
        <f t="shared" si="90"/>
        <v>0</v>
      </c>
      <c r="DF52" s="19"/>
      <c r="DG52" s="20">
        <f t="shared" si="91"/>
        <v>0</v>
      </c>
      <c r="DH52" s="19"/>
      <c r="DI52" s="20">
        <f t="shared" si="92"/>
        <v>0</v>
      </c>
      <c r="DJ52" s="19"/>
      <c r="DK52" s="20">
        <f t="shared" si="93"/>
        <v>0</v>
      </c>
      <c r="DL52" s="19"/>
      <c r="DM52" s="20">
        <f t="shared" si="94"/>
        <v>0</v>
      </c>
      <c r="DN52" s="19"/>
      <c r="DO52" s="20">
        <f t="shared" si="95"/>
        <v>0</v>
      </c>
      <c r="DP52" s="19"/>
      <c r="DQ52" s="20">
        <f t="shared" si="96"/>
        <v>0</v>
      </c>
      <c r="DR52" s="19"/>
      <c r="DS52" s="20">
        <f t="shared" si="97"/>
        <v>0</v>
      </c>
      <c r="DT52" s="19"/>
      <c r="DU52" s="20">
        <f t="shared" si="98"/>
        <v>0</v>
      </c>
      <c r="DV52" s="19"/>
      <c r="DW52" s="20">
        <f t="shared" si="99"/>
        <v>0</v>
      </c>
      <c r="DX52" s="19"/>
      <c r="DY52" s="20">
        <f t="shared" si="100"/>
        <v>0</v>
      </c>
      <c r="DZ52" s="19">
        <v>90</v>
      </c>
      <c r="EA52" s="20">
        <f t="shared" si="101"/>
        <v>31140668.16</v>
      </c>
      <c r="EB52" s="19"/>
      <c r="EC52" s="20">
        <f t="shared" si="102"/>
        <v>0</v>
      </c>
      <c r="ED52" s="19"/>
      <c r="EE52" s="20">
        <f t="shared" si="103"/>
        <v>0</v>
      </c>
      <c r="EF52" s="19"/>
      <c r="EG52" s="20">
        <f t="shared" si="104"/>
        <v>0</v>
      </c>
      <c r="EH52" s="19"/>
      <c r="EI52" s="20">
        <f t="shared" si="105"/>
        <v>0</v>
      </c>
      <c r="EJ52" s="19"/>
      <c r="EK52" s="20">
        <f t="shared" si="106"/>
        <v>0</v>
      </c>
      <c r="EL52" s="19"/>
      <c r="EM52" s="20"/>
      <c r="EN52" s="25"/>
      <c r="EO52" s="25"/>
      <c r="EP52" s="26">
        <f t="shared" si="107"/>
        <v>90</v>
      </c>
      <c r="EQ52" s="26">
        <f t="shared" si="107"/>
        <v>31140668.16</v>
      </c>
    </row>
    <row r="53" spans="1:147" ht="23.25" customHeight="1" x14ac:dyDescent="0.25">
      <c r="A53" s="13"/>
      <c r="B53" s="13">
        <v>32</v>
      </c>
      <c r="C53" s="126" t="s">
        <v>238</v>
      </c>
      <c r="D53" s="53" t="s">
        <v>239</v>
      </c>
      <c r="E53" s="15">
        <v>13916</v>
      </c>
      <c r="F53" s="16">
        <v>0.97</v>
      </c>
      <c r="G53" s="17"/>
      <c r="H53" s="49">
        <v>1</v>
      </c>
      <c r="I53" s="50"/>
      <c r="J53" s="48">
        <v>1.4</v>
      </c>
      <c r="K53" s="48">
        <v>1.68</v>
      </c>
      <c r="L53" s="48">
        <v>2.23</v>
      </c>
      <c r="M53" s="51">
        <v>2.57</v>
      </c>
      <c r="N53" s="19">
        <v>5</v>
      </c>
      <c r="O53" s="20">
        <f t="shared" si="44"/>
        <v>94489.639999999985</v>
      </c>
      <c r="P53" s="52"/>
      <c r="Q53" s="20">
        <f t="shared" si="45"/>
        <v>0</v>
      </c>
      <c r="R53" s="21"/>
      <c r="S53" s="21">
        <f t="shared" si="46"/>
        <v>0</v>
      </c>
      <c r="T53" s="19"/>
      <c r="U53" s="20">
        <f t="shared" si="47"/>
        <v>0</v>
      </c>
      <c r="V53" s="19"/>
      <c r="W53" s="21">
        <f t="shared" si="48"/>
        <v>0</v>
      </c>
      <c r="X53" s="19"/>
      <c r="Y53" s="20">
        <f t="shared" si="49"/>
        <v>0</v>
      </c>
      <c r="Z53" s="21">
        <v>4</v>
      </c>
      <c r="AA53" s="20">
        <f t="shared" si="50"/>
        <v>75591.712</v>
      </c>
      <c r="AB53" s="20"/>
      <c r="AC53" s="20"/>
      <c r="AD53" s="21">
        <v>3</v>
      </c>
      <c r="AE53" s="20">
        <f t="shared" si="51"/>
        <v>56693.783999999992</v>
      </c>
      <c r="AF53" s="21"/>
      <c r="AG53" s="20">
        <f t="shared" si="52"/>
        <v>0</v>
      </c>
      <c r="AH53" s="21"/>
      <c r="AI53" s="20">
        <f t="shared" si="53"/>
        <v>0</v>
      </c>
      <c r="AJ53" s="19"/>
      <c r="AK53" s="20">
        <f t="shared" si="54"/>
        <v>0</v>
      </c>
      <c r="AL53" s="21"/>
      <c r="AM53" s="21">
        <f t="shared" si="55"/>
        <v>0</v>
      </c>
      <c r="AN53" s="19"/>
      <c r="AO53" s="20">
        <f t="shared" si="56"/>
        <v>0</v>
      </c>
      <c r="AP53" s="19"/>
      <c r="AQ53" s="20">
        <f t="shared" si="57"/>
        <v>0</v>
      </c>
      <c r="AR53" s="21"/>
      <c r="AS53" s="20">
        <f t="shared" si="58"/>
        <v>0</v>
      </c>
      <c r="AT53" s="21"/>
      <c r="AU53" s="20">
        <f t="shared" si="59"/>
        <v>0</v>
      </c>
      <c r="AV53" s="19"/>
      <c r="AW53" s="20">
        <f t="shared" si="60"/>
        <v>0</v>
      </c>
      <c r="AX53" s="19">
        <v>15</v>
      </c>
      <c r="AY53" s="21">
        <f t="shared" si="61"/>
        <v>283468.92</v>
      </c>
      <c r="AZ53" s="19">
        <v>40</v>
      </c>
      <c r="BA53" s="20">
        <f t="shared" si="62"/>
        <v>755917.11999999988</v>
      </c>
      <c r="BB53" s="19">
        <v>78</v>
      </c>
      <c r="BC53" s="20">
        <f t="shared" si="63"/>
        <v>1474038.3840000001</v>
      </c>
      <c r="BD53" s="19">
        <v>60</v>
      </c>
      <c r="BE53" s="20">
        <f t="shared" si="64"/>
        <v>1133875.68</v>
      </c>
      <c r="BF53" s="19">
        <v>10</v>
      </c>
      <c r="BG53" s="20">
        <f t="shared" si="65"/>
        <v>188979.27999999997</v>
      </c>
      <c r="BH53" s="19">
        <v>180</v>
      </c>
      <c r="BI53" s="20">
        <f t="shared" si="66"/>
        <v>3401627.04</v>
      </c>
      <c r="BJ53" s="19">
        <v>10</v>
      </c>
      <c r="BK53" s="20">
        <f t="shared" si="67"/>
        <v>188979.27999999997</v>
      </c>
      <c r="BL53" s="19"/>
      <c r="BM53" s="20">
        <f t="shared" si="68"/>
        <v>0</v>
      </c>
      <c r="BN53" s="19"/>
      <c r="BO53" s="20">
        <f t="shared" si="69"/>
        <v>0</v>
      </c>
      <c r="BP53" s="19">
        <v>1</v>
      </c>
      <c r="BQ53" s="20">
        <f t="shared" si="70"/>
        <v>18897.928</v>
      </c>
      <c r="BR53" s="19"/>
      <c r="BS53" s="20">
        <f t="shared" si="71"/>
        <v>0</v>
      </c>
      <c r="BT53" s="19"/>
      <c r="BU53" s="20">
        <f t="shared" si="72"/>
        <v>0</v>
      </c>
      <c r="BV53" s="19">
        <v>1</v>
      </c>
      <c r="BW53" s="20">
        <f t="shared" si="73"/>
        <v>18897.928</v>
      </c>
      <c r="BX53" s="23"/>
      <c r="BY53" s="24">
        <f t="shared" si="74"/>
        <v>0</v>
      </c>
      <c r="BZ53" s="19"/>
      <c r="CA53" s="20">
        <f t="shared" si="75"/>
        <v>0</v>
      </c>
      <c r="CB53" s="21"/>
      <c r="CC53" s="20">
        <f t="shared" si="76"/>
        <v>0</v>
      </c>
      <c r="CD53" s="19">
        <v>2</v>
      </c>
      <c r="CE53" s="20">
        <f t="shared" si="77"/>
        <v>37795.856</v>
      </c>
      <c r="CF53" s="19">
        <v>1</v>
      </c>
      <c r="CG53" s="20">
        <f t="shared" si="78"/>
        <v>18897.928</v>
      </c>
      <c r="CH53" s="19"/>
      <c r="CI53" s="20">
        <f t="shared" si="79"/>
        <v>0</v>
      </c>
      <c r="CJ53" s="19">
        <v>5</v>
      </c>
      <c r="CK53" s="20">
        <f t="shared" si="80"/>
        <v>94489.639999999985</v>
      </c>
      <c r="CL53" s="21"/>
      <c r="CM53" s="20">
        <f t="shared" si="81"/>
        <v>0</v>
      </c>
      <c r="CN53" s="19">
        <v>30</v>
      </c>
      <c r="CO53" s="20">
        <f t="shared" si="82"/>
        <v>680325.40799999994</v>
      </c>
      <c r="CP53" s="19"/>
      <c r="CQ53" s="20">
        <f t="shared" si="83"/>
        <v>0</v>
      </c>
      <c r="CR53" s="21"/>
      <c r="CS53" s="20">
        <f t="shared" si="84"/>
        <v>0</v>
      </c>
      <c r="CT53" s="21"/>
      <c r="CU53" s="20">
        <f t="shared" si="85"/>
        <v>0</v>
      </c>
      <c r="CV53" s="21"/>
      <c r="CW53" s="20">
        <f t="shared" si="86"/>
        <v>0</v>
      </c>
      <c r="CX53" s="19"/>
      <c r="CY53" s="20">
        <f t="shared" si="87"/>
        <v>0</v>
      </c>
      <c r="CZ53" s="19"/>
      <c r="DA53" s="20">
        <f t="shared" si="88"/>
        <v>0</v>
      </c>
      <c r="DB53" s="19"/>
      <c r="DC53" s="20">
        <f t="shared" si="89"/>
        <v>0</v>
      </c>
      <c r="DD53" s="21"/>
      <c r="DE53" s="20">
        <f t="shared" si="90"/>
        <v>0</v>
      </c>
      <c r="DF53" s="19"/>
      <c r="DG53" s="20">
        <f t="shared" si="91"/>
        <v>0</v>
      </c>
      <c r="DH53" s="19"/>
      <c r="DI53" s="20">
        <f t="shared" si="92"/>
        <v>0</v>
      </c>
      <c r="DJ53" s="19">
        <v>6</v>
      </c>
      <c r="DK53" s="20">
        <f t="shared" si="93"/>
        <v>136065.08159999998</v>
      </c>
      <c r="DL53" s="19">
        <v>3</v>
      </c>
      <c r="DM53" s="20">
        <f t="shared" si="94"/>
        <v>68032.540799999988</v>
      </c>
      <c r="DN53" s="19">
        <v>2</v>
      </c>
      <c r="DO53" s="20">
        <f t="shared" si="95"/>
        <v>45355.027199999997</v>
      </c>
      <c r="DP53" s="19">
        <v>5</v>
      </c>
      <c r="DQ53" s="20">
        <f t="shared" si="96"/>
        <v>113387.56799999998</v>
      </c>
      <c r="DR53" s="19"/>
      <c r="DS53" s="20">
        <f t="shared" si="97"/>
        <v>0</v>
      </c>
      <c r="DT53" s="19"/>
      <c r="DU53" s="20">
        <f t="shared" si="98"/>
        <v>0</v>
      </c>
      <c r="DV53" s="19"/>
      <c r="DW53" s="20">
        <f t="shared" si="99"/>
        <v>0</v>
      </c>
      <c r="DX53" s="19">
        <v>2</v>
      </c>
      <c r="DY53" s="20">
        <f t="shared" si="100"/>
        <v>69382.392800000001</v>
      </c>
      <c r="DZ53" s="19">
        <v>0</v>
      </c>
      <c r="EA53" s="20">
        <f t="shared" si="101"/>
        <v>0</v>
      </c>
      <c r="EB53" s="19"/>
      <c r="EC53" s="20">
        <f t="shared" si="102"/>
        <v>0</v>
      </c>
      <c r="ED53" s="19"/>
      <c r="EE53" s="20">
        <f t="shared" si="103"/>
        <v>0</v>
      </c>
      <c r="EF53" s="19"/>
      <c r="EG53" s="20">
        <f t="shared" si="104"/>
        <v>0</v>
      </c>
      <c r="EH53" s="19"/>
      <c r="EI53" s="20">
        <f t="shared" si="105"/>
        <v>0</v>
      </c>
      <c r="EJ53" s="19"/>
      <c r="EK53" s="20">
        <f t="shared" si="106"/>
        <v>0</v>
      </c>
      <c r="EL53" s="19"/>
      <c r="EM53" s="20"/>
      <c r="EN53" s="25"/>
      <c r="EO53" s="25"/>
      <c r="EP53" s="26">
        <f t="shared" si="107"/>
        <v>463</v>
      </c>
      <c r="EQ53" s="26">
        <f t="shared" si="107"/>
        <v>8955188.1384000015</v>
      </c>
    </row>
    <row r="54" spans="1:147" ht="30" x14ac:dyDescent="0.25">
      <c r="A54" s="13"/>
      <c r="B54" s="13">
        <v>33</v>
      </c>
      <c r="C54" s="126" t="s">
        <v>240</v>
      </c>
      <c r="D54" s="53" t="s">
        <v>241</v>
      </c>
      <c r="E54" s="15">
        <v>13916</v>
      </c>
      <c r="F54" s="16">
        <v>1.1599999999999999</v>
      </c>
      <c r="G54" s="17"/>
      <c r="H54" s="49">
        <v>1</v>
      </c>
      <c r="I54" s="50"/>
      <c r="J54" s="48">
        <v>1.4</v>
      </c>
      <c r="K54" s="48">
        <v>1.68</v>
      </c>
      <c r="L54" s="48">
        <v>2.23</v>
      </c>
      <c r="M54" s="51">
        <v>2.57</v>
      </c>
      <c r="N54" s="19">
        <v>0</v>
      </c>
      <c r="O54" s="20">
        <f t="shared" si="44"/>
        <v>0</v>
      </c>
      <c r="P54" s="52"/>
      <c r="Q54" s="20">
        <f t="shared" si="45"/>
        <v>0</v>
      </c>
      <c r="R54" s="21">
        <v>0</v>
      </c>
      <c r="S54" s="21">
        <f t="shared" si="46"/>
        <v>0</v>
      </c>
      <c r="T54" s="19">
        <v>0</v>
      </c>
      <c r="U54" s="20">
        <f t="shared" si="47"/>
        <v>0</v>
      </c>
      <c r="V54" s="19"/>
      <c r="W54" s="21">
        <f t="shared" si="48"/>
        <v>0</v>
      </c>
      <c r="X54" s="19"/>
      <c r="Y54" s="20">
        <f t="shared" si="49"/>
        <v>0</v>
      </c>
      <c r="Z54" s="21">
        <v>0</v>
      </c>
      <c r="AA54" s="20">
        <f t="shared" si="50"/>
        <v>0</v>
      </c>
      <c r="AB54" s="20"/>
      <c r="AC54" s="20"/>
      <c r="AD54" s="21"/>
      <c r="AE54" s="20">
        <f t="shared" si="51"/>
        <v>0</v>
      </c>
      <c r="AF54" s="21"/>
      <c r="AG54" s="20">
        <f t="shared" si="52"/>
        <v>0</v>
      </c>
      <c r="AH54" s="21">
        <v>0</v>
      </c>
      <c r="AI54" s="20">
        <f t="shared" si="53"/>
        <v>0</v>
      </c>
      <c r="AJ54" s="19"/>
      <c r="AK54" s="20">
        <f t="shared" si="54"/>
        <v>0</v>
      </c>
      <c r="AL54" s="21"/>
      <c r="AM54" s="21">
        <f t="shared" si="55"/>
        <v>0</v>
      </c>
      <c r="AN54" s="19">
        <v>0</v>
      </c>
      <c r="AO54" s="20">
        <f t="shared" si="56"/>
        <v>0</v>
      </c>
      <c r="AP54" s="19"/>
      <c r="AQ54" s="20">
        <f t="shared" si="57"/>
        <v>0</v>
      </c>
      <c r="AR54" s="21">
        <v>0</v>
      </c>
      <c r="AS54" s="20">
        <f t="shared" si="58"/>
        <v>0</v>
      </c>
      <c r="AT54" s="21"/>
      <c r="AU54" s="20">
        <f t="shared" si="59"/>
        <v>0</v>
      </c>
      <c r="AV54" s="19"/>
      <c r="AW54" s="20">
        <f t="shared" si="60"/>
        <v>0</v>
      </c>
      <c r="AX54" s="19">
        <v>0</v>
      </c>
      <c r="AY54" s="21">
        <f t="shared" si="61"/>
        <v>0</v>
      </c>
      <c r="AZ54" s="19"/>
      <c r="BA54" s="20">
        <f t="shared" si="62"/>
        <v>0</v>
      </c>
      <c r="BB54" s="19"/>
      <c r="BC54" s="20">
        <f t="shared" si="63"/>
        <v>0</v>
      </c>
      <c r="BD54" s="19"/>
      <c r="BE54" s="20">
        <f t="shared" si="64"/>
        <v>0</v>
      </c>
      <c r="BF54" s="19"/>
      <c r="BG54" s="20">
        <f t="shared" si="65"/>
        <v>0</v>
      </c>
      <c r="BH54" s="19"/>
      <c r="BI54" s="20">
        <f t="shared" si="66"/>
        <v>0</v>
      </c>
      <c r="BJ54" s="19"/>
      <c r="BK54" s="20">
        <f t="shared" si="67"/>
        <v>0</v>
      </c>
      <c r="BL54" s="19"/>
      <c r="BM54" s="20">
        <f t="shared" si="68"/>
        <v>0</v>
      </c>
      <c r="BN54" s="19"/>
      <c r="BO54" s="20">
        <f t="shared" si="69"/>
        <v>0</v>
      </c>
      <c r="BP54" s="19"/>
      <c r="BQ54" s="20">
        <f t="shared" si="70"/>
        <v>0</v>
      </c>
      <c r="BR54" s="19"/>
      <c r="BS54" s="20">
        <f t="shared" si="71"/>
        <v>0</v>
      </c>
      <c r="BT54" s="19"/>
      <c r="BU54" s="20">
        <f t="shared" si="72"/>
        <v>0</v>
      </c>
      <c r="BV54" s="19"/>
      <c r="BW54" s="20">
        <f t="shared" si="73"/>
        <v>0</v>
      </c>
      <c r="BX54" s="23"/>
      <c r="BY54" s="24">
        <f t="shared" si="74"/>
        <v>0</v>
      </c>
      <c r="BZ54" s="19">
        <v>0</v>
      </c>
      <c r="CA54" s="20">
        <f t="shared" si="75"/>
        <v>0</v>
      </c>
      <c r="CB54" s="21">
        <v>0</v>
      </c>
      <c r="CC54" s="20">
        <f t="shared" si="76"/>
        <v>0</v>
      </c>
      <c r="CD54" s="19">
        <v>9</v>
      </c>
      <c r="CE54" s="20">
        <f t="shared" si="77"/>
        <v>203396.25599999996</v>
      </c>
      <c r="CF54" s="19">
        <v>0</v>
      </c>
      <c r="CG54" s="20">
        <f t="shared" si="78"/>
        <v>0</v>
      </c>
      <c r="CH54" s="19"/>
      <c r="CI54" s="20">
        <f t="shared" si="79"/>
        <v>0</v>
      </c>
      <c r="CJ54" s="19">
        <v>2</v>
      </c>
      <c r="CK54" s="20">
        <f t="shared" si="80"/>
        <v>45199.167999999998</v>
      </c>
      <c r="CL54" s="21"/>
      <c r="CM54" s="20">
        <f t="shared" si="81"/>
        <v>0</v>
      </c>
      <c r="CN54" s="19">
        <v>0</v>
      </c>
      <c r="CO54" s="20">
        <f t="shared" si="82"/>
        <v>0</v>
      </c>
      <c r="CP54" s="19"/>
      <c r="CQ54" s="20">
        <f t="shared" si="83"/>
        <v>0</v>
      </c>
      <c r="CR54" s="21">
        <v>0</v>
      </c>
      <c r="CS54" s="20">
        <f t="shared" si="84"/>
        <v>0</v>
      </c>
      <c r="CT54" s="21">
        <v>0</v>
      </c>
      <c r="CU54" s="20">
        <f t="shared" si="85"/>
        <v>0</v>
      </c>
      <c r="CV54" s="21"/>
      <c r="CW54" s="20">
        <f t="shared" si="86"/>
        <v>0</v>
      </c>
      <c r="CX54" s="19"/>
      <c r="CY54" s="20">
        <f t="shared" si="87"/>
        <v>0</v>
      </c>
      <c r="CZ54" s="19">
        <v>0</v>
      </c>
      <c r="DA54" s="20">
        <f t="shared" si="88"/>
        <v>0</v>
      </c>
      <c r="DB54" s="19">
        <v>1</v>
      </c>
      <c r="DC54" s="20">
        <f t="shared" si="89"/>
        <v>27119.500799999998</v>
      </c>
      <c r="DD54" s="21">
        <v>0</v>
      </c>
      <c r="DE54" s="20">
        <f t="shared" si="90"/>
        <v>0</v>
      </c>
      <c r="DF54" s="19">
        <v>0</v>
      </c>
      <c r="DG54" s="20">
        <f t="shared" si="91"/>
        <v>0</v>
      </c>
      <c r="DH54" s="19"/>
      <c r="DI54" s="20">
        <f t="shared" si="92"/>
        <v>0</v>
      </c>
      <c r="DJ54" s="19"/>
      <c r="DK54" s="20">
        <f t="shared" si="93"/>
        <v>0</v>
      </c>
      <c r="DL54" s="19"/>
      <c r="DM54" s="20">
        <f t="shared" si="94"/>
        <v>0</v>
      </c>
      <c r="DN54" s="19"/>
      <c r="DO54" s="20">
        <f t="shared" si="95"/>
        <v>0</v>
      </c>
      <c r="DP54" s="19"/>
      <c r="DQ54" s="20">
        <f t="shared" si="96"/>
        <v>0</v>
      </c>
      <c r="DR54" s="19"/>
      <c r="DS54" s="20">
        <f t="shared" si="97"/>
        <v>0</v>
      </c>
      <c r="DT54" s="19">
        <v>2</v>
      </c>
      <c r="DU54" s="20">
        <f t="shared" si="98"/>
        <v>54239.001599999996</v>
      </c>
      <c r="DV54" s="19">
        <v>0</v>
      </c>
      <c r="DW54" s="20">
        <f t="shared" si="99"/>
        <v>0</v>
      </c>
      <c r="DX54" s="19">
        <v>0</v>
      </c>
      <c r="DY54" s="20">
        <f t="shared" si="100"/>
        <v>0</v>
      </c>
      <c r="DZ54" s="19"/>
      <c r="EA54" s="20">
        <f t="shared" si="101"/>
        <v>0</v>
      </c>
      <c r="EB54" s="19"/>
      <c r="EC54" s="20">
        <f t="shared" si="102"/>
        <v>0</v>
      </c>
      <c r="ED54" s="19"/>
      <c r="EE54" s="20">
        <f t="shared" si="103"/>
        <v>0</v>
      </c>
      <c r="EF54" s="19"/>
      <c r="EG54" s="20">
        <f t="shared" si="104"/>
        <v>0</v>
      </c>
      <c r="EH54" s="19"/>
      <c r="EI54" s="20">
        <f t="shared" si="105"/>
        <v>0</v>
      </c>
      <c r="EJ54" s="19"/>
      <c r="EK54" s="20">
        <f t="shared" si="106"/>
        <v>0</v>
      </c>
      <c r="EL54" s="19"/>
      <c r="EM54" s="20"/>
      <c r="EN54" s="25"/>
      <c r="EO54" s="25"/>
      <c r="EP54" s="26">
        <f t="shared" si="107"/>
        <v>14</v>
      </c>
      <c r="EQ54" s="26">
        <f t="shared" si="107"/>
        <v>329953.9264</v>
      </c>
    </row>
    <row r="55" spans="1:147" s="132" customFormat="1" ht="30" x14ac:dyDescent="0.25">
      <c r="A55" s="13"/>
      <c r="B55" s="13">
        <v>34</v>
      </c>
      <c r="C55" s="126" t="s">
        <v>242</v>
      </c>
      <c r="D55" s="53" t="s">
        <v>243</v>
      </c>
      <c r="E55" s="15">
        <v>13916</v>
      </c>
      <c r="F55" s="16">
        <v>0.97</v>
      </c>
      <c r="G55" s="17"/>
      <c r="H55" s="49">
        <v>1</v>
      </c>
      <c r="I55" s="50"/>
      <c r="J55" s="48">
        <v>1.4</v>
      </c>
      <c r="K55" s="48">
        <v>1.68</v>
      </c>
      <c r="L55" s="48">
        <v>2.23</v>
      </c>
      <c r="M55" s="51">
        <v>2.57</v>
      </c>
      <c r="N55" s="19"/>
      <c r="O55" s="20">
        <f t="shared" si="44"/>
        <v>0</v>
      </c>
      <c r="P55" s="52"/>
      <c r="Q55" s="20">
        <f t="shared" si="45"/>
        <v>0</v>
      </c>
      <c r="R55" s="21"/>
      <c r="S55" s="21">
        <f t="shared" si="46"/>
        <v>0</v>
      </c>
      <c r="T55" s="19"/>
      <c r="U55" s="20">
        <f t="shared" si="47"/>
        <v>0</v>
      </c>
      <c r="V55" s="19"/>
      <c r="W55" s="21">
        <f t="shared" si="48"/>
        <v>0</v>
      </c>
      <c r="X55" s="19"/>
      <c r="Y55" s="20">
        <f t="shared" si="49"/>
        <v>0</v>
      </c>
      <c r="Z55" s="21"/>
      <c r="AA55" s="20">
        <f t="shared" si="50"/>
        <v>0</v>
      </c>
      <c r="AB55" s="20"/>
      <c r="AC55" s="20"/>
      <c r="AD55" s="21"/>
      <c r="AE55" s="20">
        <f t="shared" si="51"/>
        <v>0</v>
      </c>
      <c r="AF55" s="21"/>
      <c r="AG55" s="20">
        <f t="shared" si="52"/>
        <v>0</v>
      </c>
      <c r="AH55" s="21"/>
      <c r="AI55" s="20">
        <f t="shared" si="53"/>
        <v>0</v>
      </c>
      <c r="AJ55" s="19"/>
      <c r="AK55" s="20">
        <f t="shared" si="54"/>
        <v>0</v>
      </c>
      <c r="AL55" s="21"/>
      <c r="AM55" s="21">
        <f t="shared" si="55"/>
        <v>0</v>
      </c>
      <c r="AN55" s="19"/>
      <c r="AO55" s="20">
        <f t="shared" si="56"/>
        <v>0</v>
      </c>
      <c r="AP55" s="55"/>
      <c r="AQ55" s="20">
        <f t="shared" si="57"/>
        <v>0</v>
      </c>
      <c r="AR55" s="21"/>
      <c r="AS55" s="20">
        <f t="shared" si="58"/>
        <v>0</v>
      </c>
      <c r="AT55" s="21"/>
      <c r="AU55" s="20">
        <f t="shared" si="59"/>
        <v>0</v>
      </c>
      <c r="AV55" s="19"/>
      <c r="AW55" s="20">
        <f t="shared" si="60"/>
        <v>0</v>
      </c>
      <c r="AX55" s="19"/>
      <c r="AY55" s="21">
        <f t="shared" si="61"/>
        <v>0</v>
      </c>
      <c r="AZ55" s="19"/>
      <c r="BA55" s="20">
        <f t="shared" si="62"/>
        <v>0</v>
      </c>
      <c r="BB55" s="19"/>
      <c r="BC55" s="20">
        <f t="shared" si="63"/>
        <v>0</v>
      </c>
      <c r="BD55" s="19"/>
      <c r="BE55" s="20">
        <f t="shared" si="64"/>
        <v>0</v>
      </c>
      <c r="BF55" s="19"/>
      <c r="BG55" s="20">
        <f t="shared" si="65"/>
        <v>0</v>
      </c>
      <c r="BH55" s="19"/>
      <c r="BI55" s="20">
        <f t="shared" si="66"/>
        <v>0</v>
      </c>
      <c r="BJ55" s="19"/>
      <c r="BK55" s="20">
        <f t="shared" si="67"/>
        <v>0</v>
      </c>
      <c r="BL55" s="19"/>
      <c r="BM55" s="20">
        <f t="shared" si="68"/>
        <v>0</v>
      </c>
      <c r="BN55" s="19"/>
      <c r="BO55" s="20">
        <f t="shared" si="69"/>
        <v>0</v>
      </c>
      <c r="BP55" s="19"/>
      <c r="BQ55" s="20">
        <f t="shared" si="70"/>
        <v>0</v>
      </c>
      <c r="BR55" s="19">
        <v>7</v>
      </c>
      <c r="BS55" s="20">
        <f t="shared" si="71"/>
        <v>132285.49599999998</v>
      </c>
      <c r="BT55" s="19"/>
      <c r="BU55" s="20">
        <f t="shared" si="72"/>
        <v>0</v>
      </c>
      <c r="BV55" s="19"/>
      <c r="BW55" s="20">
        <f t="shared" si="73"/>
        <v>0</v>
      </c>
      <c r="BX55" s="23"/>
      <c r="BY55" s="24">
        <f t="shared" si="74"/>
        <v>0</v>
      </c>
      <c r="BZ55" s="19"/>
      <c r="CA55" s="20">
        <f t="shared" si="75"/>
        <v>0</v>
      </c>
      <c r="CB55" s="21"/>
      <c r="CC55" s="20">
        <f t="shared" si="76"/>
        <v>0</v>
      </c>
      <c r="CD55" s="19"/>
      <c r="CE55" s="20">
        <f t="shared" si="77"/>
        <v>0</v>
      </c>
      <c r="CF55" s="19"/>
      <c r="CG55" s="20">
        <f t="shared" si="78"/>
        <v>0</v>
      </c>
      <c r="CH55" s="19"/>
      <c r="CI55" s="20">
        <f t="shared" si="79"/>
        <v>0</v>
      </c>
      <c r="CJ55" s="19"/>
      <c r="CK55" s="20">
        <f t="shared" si="80"/>
        <v>0</v>
      </c>
      <c r="CL55" s="21"/>
      <c r="CM55" s="20">
        <f t="shared" si="81"/>
        <v>0</v>
      </c>
      <c r="CN55" s="19"/>
      <c r="CO55" s="20">
        <f t="shared" si="82"/>
        <v>0</v>
      </c>
      <c r="CP55" s="19"/>
      <c r="CQ55" s="20">
        <f t="shared" si="83"/>
        <v>0</v>
      </c>
      <c r="CR55" s="21"/>
      <c r="CS55" s="20">
        <f t="shared" si="84"/>
        <v>0</v>
      </c>
      <c r="CT55" s="21">
        <v>20</v>
      </c>
      <c r="CU55" s="20">
        <f t="shared" si="85"/>
        <v>453550.27199999994</v>
      </c>
      <c r="CV55" s="21"/>
      <c r="CW55" s="20">
        <f t="shared" si="86"/>
        <v>0</v>
      </c>
      <c r="CX55" s="19"/>
      <c r="CY55" s="20">
        <f t="shared" si="87"/>
        <v>0</v>
      </c>
      <c r="CZ55" s="19"/>
      <c r="DA55" s="20">
        <f t="shared" si="88"/>
        <v>0</v>
      </c>
      <c r="DB55" s="19">
        <v>0</v>
      </c>
      <c r="DC55" s="20">
        <f t="shared" si="89"/>
        <v>0</v>
      </c>
      <c r="DD55" s="21"/>
      <c r="DE55" s="20">
        <f t="shared" si="90"/>
        <v>0</v>
      </c>
      <c r="DF55" s="19"/>
      <c r="DG55" s="20">
        <f t="shared" si="91"/>
        <v>0</v>
      </c>
      <c r="DH55" s="19"/>
      <c r="DI55" s="20">
        <f t="shared" si="92"/>
        <v>0</v>
      </c>
      <c r="DJ55" s="19"/>
      <c r="DK55" s="20">
        <f t="shared" si="93"/>
        <v>0</v>
      </c>
      <c r="DL55" s="19"/>
      <c r="DM55" s="20">
        <f t="shared" si="94"/>
        <v>0</v>
      </c>
      <c r="DN55" s="19"/>
      <c r="DO55" s="20">
        <f t="shared" si="95"/>
        <v>0</v>
      </c>
      <c r="DP55" s="19"/>
      <c r="DQ55" s="20">
        <f t="shared" si="96"/>
        <v>0</v>
      </c>
      <c r="DR55" s="19"/>
      <c r="DS55" s="20">
        <f t="shared" si="97"/>
        <v>0</v>
      </c>
      <c r="DT55" s="19">
        <v>10</v>
      </c>
      <c r="DU55" s="20">
        <f t="shared" si="98"/>
        <v>226775.13599999997</v>
      </c>
      <c r="DV55" s="19"/>
      <c r="DW55" s="20">
        <f t="shared" si="99"/>
        <v>0</v>
      </c>
      <c r="DX55" s="19"/>
      <c r="DY55" s="20">
        <f t="shared" si="100"/>
        <v>0</v>
      </c>
      <c r="DZ55" s="55"/>
      <c r="EA55" s="20">
        <f t="shared" si="101"/>
        <v>0</v>
      </c>
      <c r="EB55" s="19"/>
      <c r="EC55" s="20">
        <f t="shared" si="102"/>
        <v>0</v>
      </c>
      <c r="ED55" s="19"/>
      <c r="EE55" s="20">
        <f t="shared" si="103"/>
        <v>0</v>
      </c>
      <c r="EF55" s="19"/>
      <c r="EG55" s="20">
        <f t="shared" si="104"/>
        <v>0</v>
      </c>
      <c r="EH55" s="19"/>
      <c r="EI55" s="20">
        <f t="shared" si="105"/>
        <v>0</v>
      </c>
      <c r="EJ55" s="19"/>
      <c r="EK55" s="20">
        <f t="shared" si="106"/>
        <v>0</v>
      </c>
      <c r="EL55" s="19"/>
      <c r="EM55" s="20"/>
      <c r="EN55" s="25"/>
      <c r="EO55" s="25"/>
      <c r="EP55" s="26">
        <f t="shared" si="107"/>
        <v>37</v>
      </c>
      <c r="EQ55" s="26">
        <f t="shared" si="107"/>
        <v>812610.90399999986</v>
      </c>
    </row>
    <row r="56" spans="1:147" ht="39" customHeight="1" x14ac:dyDescent="0.25">
      <c r="A56" s="13"/>
      <c r="B56" s="13">
        <v>35</v>
      </c>
      <c r="C56" s="126" t="s">
        <v>244</v>
      </c>
      <c r="D56" s="47" t="s">
        <v>245</v>
      </c>
      <c r="E56" s="15">
        <v>13916</v>
      </c>
      <c r="F56" s="16">
        <v>0.52</v>
      </c>
      <c r="G56" s="17"/>
      <c r="H56" s="49">
        <v>1</v>
      </c>
      <c r="I56" s="50"/>
      <c r="J56" s="48">
        <v>1.4</v>
      </c>
      <c r="K56" s="48">
        <v>1.68</v>
      </c>
      <c r="L56" s="48">
        <v>2.23</v>
      </c>
      <c r="M56" s="51">
        <v>2.57</v>
      </c>
      <c r="N56" s="19">
        <v>0</v>
      </c>
      <c r="O56" s="20">
        <f t="shared" si="44"/>
        <v>0</v>
      </c>
      <c r="P56" s="52"/>
      <c r="Q56" s="20">
        <f t="shared" si="45"/>
        <v>0</v>
      </c>
      <c r="R56" s="21">
        <v>0</v>
      </c>
      <c r="S56" s="21">
        <f t="shared" si="46"/>
        <v>0</v>
      </c>
      <c r="T56" s="19">
        <v>0</v>
      </c>
      <c r="U56" s="20">
        <f t="shared" si="47"/>
        <v>0</v>
      </c>
      <c r="V56" s="19"/>
      <c r="W56" s="21">
        <f t="shared" si="48"/>
        <v>0</v>
      </c>
      <c r="X56" s="19"/>
      <c r="Y56" s="20">
        <f t="shared" si="49"/>
        <v>0</v>
      </c>
      <c r="Z56" s="21">
        <v>0</v>
      </c>
      <c r="AA56" s="20">
        <f t="shared" si="50"/>
        <v>0</v>
      </c>
      <c r="AB56" s="20"/>
      <c r="AC56" s="20"/>
      <c r="AD56" s="21">
        <v>0</v>
      </c>
      <c r="AE56" s="20">
        <f t="shared" si="51"/>
        <v>0</v>
      </c>
      <c r="AF56" s="21"/>
      <c r="AG56" s="20">
        <f t="shared" si="52"/>
        <v>0</v>
      </c>
      <c r="AH56" s="21"/>
      <c r="AI56" s="20">
        <f t="shared" si="53"/>
        <v>0</v>
      </c>
      <c r="AJ56" s="19"/>
      <c r="AK56" s="20">
        <f t="shared" si="54"/>
        <v>0</v>
      </c>
      <c r="AL56" s="21"/>
      <c r="AM56" s="21">
        <f t="shared" si="55"/>
        <v>0</v>
      </c>
      <c r="AN56" s="19"/>
      <c r="AO56" s="20">
        <f t="shared" si="56"/>
        <v>0</v>
      </c>
      <c r="AP56" s="19"/>
      <c r="AQ56" s="20">
        <f t="shared" si="57"/>
        <v>0</v>
      </c>
      <c r="AR56" s="21">
        <v>0</v>
      </c>
      <c r="AS56" s="20">
        <f t="shared" si="58"/>
        <v>0</v>
      </c>
      <c r="AT56" s="21"/>
      <c r="AU56" s="20">
        <f t="shared" si="59"/>
        <v>0</v>
      </c>
      <c r="AV56" s="19"/>
      <c r="AW56" s="20">
        <f t="shared" si="60"/>
        <v>0</v>
      </c>
      <c r="AX56" s="19"/>
      <c r="AY56" s="21">
        <f t="shared" si="61"/>
        <v>0</v>
      </c>
      <c r="AZ56" s="19"/>
      <c r="BA56" s="20">
        <f t="shared" si="62"/>
        <v>0</v>
      </c>
      <c r="BB56" s="19"/>
      <c r="BC56" s="20">
        <f t="shared" si="63"/>
        <v>0</v>
      </c>
      <c r="BD56" s="19"/>
      <c r="BE56" s="20">
        <f t="shared" si="64"/>
        <v>0</v>
      </c>
      <c r="BF56" s="19">
        <v>1</v>
      </c>
      <c r="BG56" s="20">
        <f t="shared" si="65"/>
        <v>10130.848</v>
      </c>
      <c r="BH56" s="19"/>
      <c r="BI56" s="20">
        <f t="shared" si="66"/>
        <v>0</v>
      </c>
      <c r="BJ56" s="19"/>
      <c r="BK56" s="20">
        <f t="shared" si="67"/>
        <v>0</v>
      </c>
      <c r="BL56" s="19"/>
      <c r="BM56" s="20">
        <f t="shared" si="68"/>
        <v>0</v>
      </c>
      <c r="BN56" s="19"/>
      <c r="BO56" s="20">
        <f t="shared" si="69"/>
        <v>0</v>
      </c>
      <c r="BP56" s="19"/>
      <c r="BQ56" s="20">
        <f t="shared" si="70"/>
        <v>0</v>
      </c>
      <c r="BR56" s="19"/>
      <c r="BS56" s="20">
        <f t="shared" si="71"/>
        <v>0</v>
      </c>
      <c r="BT56" s="19"/>
      <c r="BU56" s="20">
        <f t="shared" si="72"/>
        <v>0</v>
      </c>
      <c r="BV56" s="19"/>
      <c r="BW56" s="20">
        <f t="shared" si="73"/>
        <v>0</v>
      </c>
      <c r="BX56" s="23"/>
      <c r="BY56" s="24">
        <f t="shared" si="74"/>
        <v>0</v>
      </c>
      <c r="BZ56" s="19"/>
      <c r="CA56" s="20">
        <f t="shared" si="75"/>
        <v>0</v>
      </c>
      <c r="CB56" s="21">
        <v>0</v>
      </c>
      <c r="CC56" s="20">
        <f t="shared" si="76"/>
        <v>0</v>
      </c>
      <c r="CD56" s="19"/>
      <c r="CE56" s="20">
        <f t="shared" si="77"/>
        <v>0</v>
      </c>
      <c r="CF56" s="19"/>
      <c r="CG56" s="20">
        <f t="shared" si="78"/>
        <v>0</v>
      </c>
      <c r="CH56" s="19">
        <v>10</v>
      </c>
      <c r="CI56" s="20">
        <f t="shared" si="79"/>
        <v>101308.48</v>
      </c>
      <c r="CJ56" s="19"/>
      <c r="CK56" s="20">
        <f t="shared" si="80"/>
        <v>0</v>
      </c>
      <c r="CL56" s="21">
        <v>0</v>
      </c>
      <c r="CM56" s="20">
        <f t="shared" si="81"/>
        <v>0</v>
      </c>
      <c r="CN56" s="19">
        <v>0</v>
      </c>
      <c r="CO56" s="20">
        <f t="shared" si="82"/>
        <v>0</v>
      </c>
      <c r="CP56" s="19">
        <v>0</v>
      </c>
      <c r="CQ56" s="20">
        <f t="shared" si="83"/>
        <v>0</v>
      </c>
      <c r="CR56" s="21"/>
      <c r="CS56" s="20">
        <f t="shared" si="84"/>
        <v>0</v>
      </c>
      <c r="CT56" s="21"/>
      <c r="CU56" s="20">
        <f t="shared" si="85"/>
        <v>0</v>
      </c>
      <c r="CV56" s="21"/>
      <c r="CW56" s="20">
        <f t="shared" si="86"/>
        <v>0</v>
      </c>
      <c r="CX56" s="19"/>
      <c r="CY56" s="20">
        <f t="shared" si="87"/>
        <v>0</v>
      </c>
      <c r="CZ56" s="19">
        <v>0</v>
      </c>
      <c r="DA56" s="20">
        <f t="shared" si="88"/>
        <v>0</v>
      </c>
      <c r="DB56" s="19">
        <v>9</v>
      </c>
      <c r="DC56" s="20">
        <f t="shared" si="89"/>
        <v>109413.1584</v>
      </c>
      <c r="DD56" s="21"/>
      <c r="DE56" s="20">
        <f t="shared" si="90"/>
        <v>0</v>
      </c>
      <c r="DF56" s="19"/>
      <c r="DG56" s="20">
        <f t="shared" si="91"/>
        <v>0</v>
      </c>
      <c r="DH56" s="19">
        <v>6</v>
      </c>
      <c r="DI56" s="20">
        <f t="shared" si="92"/>
        <v>72942.105599999995</v>
      </c>
      <c r="DJ56" s="19"/>
      <c r="DK56" s="20">
        <f t="shared" si="93"/>
        <v>0</v>
      </c>
      <c r="DL56" s="19"/>
      <c r="DM56" s="20">
        <f t="shared" si="94"/>
        <v>0</v>
      </c>
      <c r="DN56" s="19"/>
      <c r="DO56" s="20">
        <f t="shared" si="95"/>
        <v>0</v>
      </c>
      <c r="DP56" s="19"/>
      <c r="DQ56" s="20">
        <f t="shared" si="96"/>
        <v>0</v>
      </c>
      <c r="DR56" s="19"/>
      <c r="DS56" s="20">
        <f t="shared" si="97"/>
        <v>0</v>
      </c>
      <c r="DT56" s="19">
        <v>1</v>
      </c>
      <c r="DU56" s="20">
        <f t="shared" si="98"/>
        <v>12157.017600000001</v>
      </c>
      <c r="DV56" s="19"/>
      <c r="DW56" s="20">
        <f t="shared" si="99"/>
        <v>0</v>
      </c>
      <c r="DX56" s="19">
        <v>0</v>
      </c>
      <c r="DY56" s="20">
        <f t="shared" si="100"/>
        <v>0</v>
      </c>
      <c r="DZ56" s="19"/>
      <c r="EA56" s="20">
        <f t="shared" si="101"/>
        <v>0</v>
      </c>
      <c r="EB56" s="19"/>
      <c r="EC56" s="20">
        <f t="shared" si="102"/>
        <v>0</v>
      </c>
      <c r="ED56" s="19"/>
      <c r="EE56" s="20">
        <f t="shared" si="103"/>
        <v>0</v>
      </c>
      <c r="EF56" s="19"/>
      <c r="EG56" s="20">
        <f t="shared" si="104"/>
        <v>0</v>
      </c>
      <c r="EH56" s="19"/>
      <c r="EI56" s="20">
        <f t="shared" si="105"/>
        <v>0</v>
      </c>
      <c r="EJ56" s="19"/>
      <c r="EK56" s="20">
        <f t="shared" si="106"/>
        <v>0</v>
      </c>
      <c r="EL56" s="19"/>
      <c r="EM56" s="20"/>
      <c r="EN56" s="25"/>
      <c r="EO56" s="25"/>
      <c r="EP56" s="26">
        <f t="shared" si="107"/>
        <v>27</v>
      </c>
      <c r="EQ56" s="26">
        <f t="shared" si="107"/>
        <v>305951.60960000003</v>
      </c>
    </row>
    <row r="57" spans="1:147" ht="34.5" customHeight="1" x14ac:dyDescent="0.25">
      <c r="A57" s="13"/>
      <c r="B57" s="13">
        <v>36</v>
      </c>
      <c r="C57" s="126" t="s">
        <v>246</v>
      </c>
      <c r="D57" s="47" t="s">
        <v>247</v>
      </c>
      <c r="E57" s="15">
        <v>13916</v>
      </c>
      <c r="F57" s="16">
        <v>0.65</v>
      </c>
      <c r="G57" s="17"/>
      <c r="H57" s="49">
        <v>1</v>
      </c>
      <c r="I57" s="50"/>
      <c r="J57" s="48">
        <v>1.4</v>
      </c>
      <c r="K57" s="48">
        <v>1.68</v>
      </c>
      <c r="L57" s="48">
        <v>2.23</v>
      </c>
      <c r="M57" s="51">
        <v>2.57</v>
      </c>
      <c r="N57" s="19"/>
      <c r="O57" s="20">
        <f t="shared" si="44"/>
        <v>0</v>
      </c>
      <c r="P57" s="52"/>
      <c r="Q57" s="20">
        <f t="shared" si="45"/>
        <v>0</v>
      </c>
      <c r="R57" s="21"/>
      <c r="S57" s="21">
        <f t="shared" si="46"/>
        <v>0</v>
      </c>
      <c r="T57" s="19"/>
      <c r="U57" s="20">
        <f t="shared" si="47"/>
        <v>0</v>
      </c>
      <c r="V57" s="19"/>
      <c r="W57" s="21">
        <f t="shared" si="48"/>
        <v>0</v>
      </c>
      <c r="X57" s="19"/>
      <c r="Y57" s="20">
        <f t="shared" si="49"/>
        <v>0</v>
      </c>
      <c r="Z57" s="21"/>
      <c r="AA57" s="20">
        <f t="shared" si="50"/>
        <v>0</v>
      </c>
      <c r="AB57" s="20"/>
      <c r="AC57" s="20"/>
      <c r="AD57" s="21"/>
      <c r="AE57" s="20">
        <f t="shared" si="51"/>
        <v>0</v>
      </c>
      <c r="AF57" s="21"/>
      <c r="AG57" s="20">
        <f t="shared" si="52"/>
        <v>0</v>
      </c>
      <c r="AH57" s="21"/>
      <c r="AI57" s="20">
        <f t="shared" si="53"/>
        <v>0</v>
      </c>
      <c r="AJ57" s="19"/>
      <c r="AK57" s="20">
        <f t="shared" si="54"/>
        <v>0</v>
      </c>
      <c r="AL57" s="21"/>
      <c r="AM57" s="21">
        <f t="shared" si="55"/>
        <v>0</v>
      </c>
      <c r="AN57" s="19"/>
      <c r="AO57" s="20">
        <f t="shared" si="56"/>
        <v>0</v>
      </c>
      <c r="AP57" s="54"/>
      <c r="AQ57" s="20">
        <f t="shared" si="57"/>
        <v>0</v>
      </c>
      <c r="AR57" s="21"/>
      <c r="AS57" s="20">
        <f t="shared" si="58"/>
        <v>0</v>
      </c>
      <c r="AT57" s="21"/>
      <c r="AU57" s="20">
        <f t="shared" si="59"/>
        <v>0</v>
      </c>
      <c r="AV57" s="19"/>
      <c r="AW57" s="20">
        <f t="shared" si="60"/>
        <v>0</v>
      </c>
      <c r="AX57" s="19"/>
      <c r="AY57" s="21">
        <f t="shared" si="61"/>
        <v>0</v>
      </c>
      <c r="AZ57" s="19"/>
      <c r="BA57" s="20">
        <f t="shared" si="62"/>
        <v>0</v>
      </c>
      <c r="BB57" s="19"/>
      <c r="BC57" s="20">
        <f t="shared" si="63"/>
        <v>0</v>
      </c>
      <c r="BD57" s="19">
        <v>240</v>
      </c>
      <c r="BE57" s="20">
        <f t="shared" si="64"/>
        <v>3039254.4</v>
      </c>
      <c r="BF57" s="19">
        <v>10</v>
      </c>
      <c r="BG57" s="20">
        <f t="shared" si="65"/>
        <v>126635.59999999999</v>
      </c>
      <c r="BH57" s="19"/>
      <c r="BI57" s="20">
        <f t="shared" si="66"/>
        <v>0</v>
      </c>
      <c r="BJ57" s="19"/>
      <c r="BK57" s="20">
        <f t="shared" si="67"/>
        <v>0</v>
      </c>
      <c r="BL57" s="19"/>
      <c r="BM57" s="20">
        <f t="shared" si="68"/>
        <v>0</v>
      </c>
      <c r="BN57" s="19">
        <v>500</v>
      </c>
      <c r="BO57" s="20">
        <f t="shared" si="69"/>
        <v>6331780</v>
      </c>
      <c r="BP57" s="19">
        <v>572</v>
      </c>
      <c r="BQ57" s="20">
        <f t="shared" si="70"/>
        <v>7243556.3199999994</v>
      </c>
      <c r="BR57" s="19">
        <v>600</v>
      </c>
      <c r="BS57" s="20">
        <f t="shared" si="71"/>
        <v>7598135.9999999991</v>
      </c>
      <c r="BT57" s="19">
        <v>424</v>
      </c>
      <c r="BU57" s="20">
        <f t="shared" si="72"/>
        <v>5369349.4399999995</v>
      </c>
      <c r="BV57" s="19"/>
      <c r="BW57" s="20">
        <f t="shared" si="73"/>
        <v>0</v>
      </c>
      <c r="BX57" s="23"/>
      <c r="BY57" s="24">
        <f t="shared" si="74"/>
        <v>0</v>
      </c>
      <c r="BZ57" s="19"/>
      <c r="CA57" s="20">
        <f t="shared" si="75"/>
        <v>0</v>
      </c>
      <c r="CB57" s="21"/>
      <c r="CC57" s="20">
        <f t="shared" si="76"/>
        <v>0</v>
      </c>
      <c r="CD57" s="19"/>
      <c r="CE57" s="20">
        <f t="shared" si="77"/>
        <v>0</v>
      </c>
      <c r="CF57" s="19"/>
      <c r="CG57" s="20">
        <f t="shared" si="78"/>
        <v>0</v>
      </c>
      <c r="CH57" s="19"/>
      <c r="CI57" s="20">
        <f t="shared" si="79"/>
        <v>0</v>
      </c>
      <c r="CJ57" s="19">
        <v>63</v>
      </c>
      <c r="CK57" s="20">
        <f t="shared" si="80"/>
        <v>797804.28</v>
      </c>
      <c r="CL57" s="21"/>
      <c r="CM57" s="20">
        <f t="shared" si="81"/>
        <v>0</v>
      </c>
      <c r="CN57" s="19"/>
      <c r="CO57" s="20">
        <f t="shared" si="82"/>
        <v>0</v>
      </c>
      <c r="CP57" s="19"/>
      <c r="CQ57" s="20">
        <f t="shared" si="83"/>
        <v>0</v>
      </c>
      <c r="CR57" s="21"/>
      <c r="CS57" s="20">
        <f t="shared" si="84"/>
        <v>0</v>
      </c>
      <c r="CT57" s="21">
        <v>80</v>
      </c>
      <c r="CU57" s="20">
        <f t="shared" si="85"/>
        <v>1215701.76</v>
      </c>
      <c r="CV57" s="21"/>
      <c r="CW57" s="20">
        <f t="shared" si="86"/>
        <v>0</v>
      </c>
      <c r="CX57" s="19"/>
      <c r="CY57" s="20">
        <f t="shared" si="87"/>
        <v>0</v>
      </c>
      <c r="CZ57" s="19"/>
      <c r="DA57" s="20">
        <f t="shared" si="88"/>
        <v>0</v>
      </c>
      <c r="DB57" s="19">
        <v>60</v>
      </c>
      <c r="DC57" s="20">
        <f t="shared" si="89"/>
        <v>911776.32</v>
      </c>
      <c r="DD57" s="21"/>
      <c r="DE57" s="20">
        <f t="shared" si="90"/>
        <v>0</v>
      </c>
      <c r="DF57" s="19"/>
      <c r="DG57" s="20">
        <f t="shared" si="91"/>
        <v>0</v>
      </c>
      <c r="DH57" s="19">
        <v>60</v>
      </c>
      <c r="DI57" s="20">
        <f t="shared" si="92"/>
        <v>911776.32</v>
      </c>
      <c r="DJ57" s="19"/>
      <c r="DK57" s="20">
        <f t="shared" si="93"/>
        <v>0</v>
      </c>
      <c r="DL57" s="19"/>
      <c r="DM57" s="20">
        <f t="shared" si="94"/>
        <v>0</v>
      </c>
      <c r="DN57" s="19"/>
      <c r="DO57" s="20">
        <f t="shared" si="95"/>
        <v>0</v>
      </c>
      <c r="DP57" s="19"/>
      <c r="DQ57" s="20">
        <f t="shared" si="96"/>
        <v>0</v>
      </c>
      <c r="DR57" s="19">
        <v>15</v>
      </c>
      <c r="DS57" s="20">
        <f t="shared" si="97"/>
        <v>227944.08</v>
      </c>
      <c r="DT57" s="19"/>
      <c r="DU57" s="20">
        <f t="shared" si="98"/>
        <v>0</v>
      </c>
      <c r="DV57" s="19"/>
      <c r="DW57" s="20">
        <f t="shared" si="99"/>
        <v>0</v>
      </c>
      <c r="DX57" s="19"/>
      <c r="DY57" s="20">
        <f t="shared" si="100"/>
        <v>0</v>
      </c>
      <c r="DZ57" s="19"/>
      <c r="EA57" s="20">
        <f t="shared" si="101"/>
        <v>0</v>
      </c>
      <c r="EB57" s="19"/>
      <c r="EC57" s="20">
        <f t="shared" si="102"/>
        <v>0</v>
      </c>
      <c r="ED57" s="19"/>
      <c r="EE57" s="20">
        <f t="shared" si="103"/>
        <v>0</v>
      </c>
      <c r="EF57" s="19"/>
      <c r="EG57" s="20">
        <f t="shared" si="104"/>
        <v>0</v>
      </c>
      <c r="EH57" s="19"/>
      <c r="EI57" s="20">
        <f t="shared" si="105"/>
        <v>0</v>
      </c>
      <c r="EJ57" s="19"/>
      <c r="EK57" s="20">
        <f t="shared" si="106"/>
        <v>0</v>
      </c>
      <c r="EL57" s="19"/>
      <c r="EM57" s="20"/>
      <c r="EN57" s="25"/>
      <c r="EO57" s="25"/>
      <c r="EP57" s="26">
        <f t="shared" si="107"/>
        <v>2624</v>
      </c>
      <c r="EQ57" s="26">
        <f t="shared" si="107"/>
        <v>33773714.520000003</v>
      </c>
    </row>
    <row r="58" spans="1:147" s="132" customFormat="1" ht="15" x14ac:dyDescent="0.25">
      <c r="A58" s="188">
        <v>13</v>
      </c>
      <c r="B58" s="188"/>
      <c r="C58" s="182" t="s">
        <v>248</v>
      </c>
      <c r="D58" s="192" t="s">
        <v>249</v>
      </c>
      <c r="E58" s="189">
        <v>13916</v>
      </c>
      <c r="F58" s="190"/>
      <c r="G58" s="191"/>
      <c r="H58" s="185"/>
      <c r="I58" s="193"/>
      <c r="J58" s="196">
        <v>1.4</v>
      </c>
      <c r="K58" s="196">
        <v>1.68</v>
      </c>
      <c r="L58" s="196">
        <v>2.23</v>
      </c>
      <c r="M58" s="195">
        <v>2.57</v>
      </c>
      <c r="N58" s="55">
        <f>SUM(N59:N61)</f>
        <v>90</v>
      </c>
      <c r="O58" s="55">
        <f t="shared" ref="O58:BZ58" si="108">SUM(O59:O61)</f>
        <v>1402732.7999999998</v>
      </c>
      <c r="P58" s="55">
        <f t="shared" si="108"/>
        <v>0</v>
      </c>
      <c r="Q58" s="55">
        <f t="shared" si="108"/>
        <v>0</v>
      </c>
      <c r="R58" s="55">
        <f t="shared" si="108"/>
        <v>0</v>
      </c>
      <c r="S58" s="55">
        <f t="shared" si="108"/>
        <v>0</v>
      </c>
      <c r="T58" s="187">
        <f t="shared" si="108"/>
        <v>0</v>
      </c>
      <c r="U58" s="187">
        <f t="shared" si="108"/>
        <v>0</v>
      </c>
      <c r="V58" s="55">
        <f t="shared" si="108"/>
        <v>0</v>
      </c>
      <c r="W58" s="55">
        <f t="shared" si="108"/>
        <v>0</v>
      </c>
      <c r="X58" s="55">
        <f t="shared" si="108"/>
        <v>0</v>
      </c>
      <c r="Y58" s="55">
        <f t="shared" si="108"/>
        <v>0</v>
      </c>
      <c r="Z58" s="55">
        <f t="shared" si="108"/>
        <v>340</v>
      </c>
      <c r="AA58" s="55">
        <f t="shared" si="108"/>
        <v>5299212.8</v>
      </c>
      <c r="AB58" s="55">
        <f t="shared" si="108"/>
        <v>0</v>
      </c>
      <c r="AC58" s="55">
        <f t="shared" si="108"/>
        <v>0</v>
      </c>
      <c r="AD58" s="55">
        <f t="shared" si="108"/>
        <v>700</v>
      </c>
      <c r="AE58" s="55">
        <f t="shared" si="108"/>
        <v>10910144</v>
      </c>
      <c r="AF58" s="55">
        <f t="shared" si="108"/>
        <v>0</v>
      </c>
      <c r="AG58" s="55">
        <f t="shared" si="108"/>
        <v>0</v>
      </c>
      <c r="AH58" s="55">
        <f t="shared" si="108"/>
        <v>421</v>
      </c>
      <c r="AI58" s="55">
        <f t="shared" si="108"/>
        <v>7874006.7839999991</v>
      </c>
      <c r="AJ58" s="55">
        <f t="shared" si="108"/>
        <v>557</v>
      </c>
      <c r="AK58" s="55">
        <f t="shared" si="108"/>
        <v>8681357.4399999995</v>
      </c>
      <c r="AL58" s="55">
        <f t="shared" si="108"/>
        <v>0</v>
      </c>
      <c r="AM58" s="55">
        <f t="shared" si="108"/>
        <v>0</v>
      </c>
      <c r="AN58" s="55">
        <f t="shared" si="108"/>
        <v>0</v>
      </c>
      <c r="AO58" s="55">
        <f t="shared" si="108"/>
        <v>0</v>
      </c>
      <c r="AP58" s="187">
        <f t="shared" si="108"/>
        <v>0</v>
      </c>
      <c r="AQ58" s="187">
        <f t="shared" si="108"/>
        <v>0</v>
      </c>
      <c r="AR58" s="55">
        <f t="shared" si="108"/>
        <v>0</v>
      </c>
      <c r="AS58" s="55">
        <f t="shared" si="108"/>
        <v>0</v>
      </c>
      <c r="AT58" s="55">
        <f t="shared" si="108"/>
        <v>0</v>
      </c>
      <c r="AU58" s="55">
        <f t="shared" si="108"/>
        <v>0</v>
      </c>
      <c r="AV58" s="55">
        <f t="shared" si="108"/>
        <v>0</v>
      </c>
      <c r="AW58" s="55">
        <f t="shared" si="108"/>
        <v>0</v>
      </c>
      <c r="AX58" s="187">
        <f t="shared" si="108"/>
        <v>520</v>
      </c>
      <c r="AY58" s="187">
        <f t="shared" si="108"/>
        <v>8104678.3999999994</v>
      </c>
      <c r="AZ58" s="55">
        <f t="shared" si="108"/>
        <v>1143</v>
      </c>
      <c r="BA58" s="55">
        <f t="shared" si="108"/>
        <v>17814706.559999999</v>
      </c>
      <c r="BB58" s="55">
        <f t="shared" si="108"/>
        <v>813</v>
      </c>
      <c r="BC58" s="55">
        <f t="shared" si="108"/>
        <v>12671352.959999999</v>
      </c>
      <c r="BD58" s="55">
        <f t="shared" si="108"/>
        <v>744</v>
      </c>
      <c r="BE58" s="55">
        <f t="shared" si="108"/>
        <v>11595924.48</v>
      </c>
      <c r="BF58" s="55">
        <f t="shared" si="108"/>
        <v>460</v>
      </c>
      <c r="BG58" s="55">
        <f t="shared" si="108"/>
        <v>7169523.1999999993</v>
      </c>
      <c r="BH58" s="55">
        <f t="shared" si="108"/>
        <v>1100</v>
      </c>
      <c r="BI58" s="55">
        <f t="shared" si="108"/>
        <v>17144512</v>
      </c>
      <c r="BJ58" s="55">
        <f t="shared" si="108"/>
        <v>592</v>
      </c>
      <c r="BK58" s="55">
        <f t="shared" si="108"/>
        <v>9226864.6400000006</v>
      </c>
      <c r="BL58" s="55">
        <f t="shared" si="108"/>
        <v>1385</v>
      </c>
      <c r="BM58" s="55">
        <f t="shared" si="108"/>
        <v>21586499.199999999</v>
      </c>
      <c r="BN58" s="55">
        <f t="shared" si="108"/>
        <v>0</v>
      </c>
      <c r="BO58" s="55">
        <f t="shared" si="108"/>
        <v>0</v>
      </c>
      <c r="BP58" s="55">
        <f t="shared" si="108"/>
        <v>0</v>
      </c>
      <c r="BQ58" s="55">
        <f t="shared" si="108"/>
        <v>0</v>
      </c>
      <c r="BR58" s="55">
        <f t="shared" si="108"/>
        <v>0</v>
      </c>
      <c r="BS58" s="55">
        <f t="shared" si="108"/>
        <v>0</v>
      </c>
      <c r="BT58" s="55">
        <f t="shared" si="108"/>
        <v>0</v>
      </c>
      <c r="BU58" s="55">
        <f t="shared" si="108"/>
        <v>0</v>
      </c>
      <c r="BV58" s="55">
        <f t="shared" si="108"/>
        <v>100</v>
      </c>
      <c r="BW58" s="55">
        <f t="shared" si="108"/>
        <v>1558592</v>
      </c>
      <c r="BX58" s="55">
        <f t="shared" si="108"/>
        <v>125</v>
      </c>
      <c r="BY58" s="55">
        <f t="shared" si="108"/>
        <v>1948239.9999999998</v>
      </c>
      <c r="BZ58" s="55">
        <f t="shared" si="108"/>
        <v>366</v>
      </c>
      <c r="CA58" s="55">
        <f t="shared" ref="CA58:EL58" si="109">SUM(CA59:CA61)</f>
        <v>5704446.7199999997</v>
      </c>
      <c r="CB58" s="55">
        <f t="shared" si="109"/>
        <v>150</v>
      </c>
      <c r="CC58" s="55">
        <f t="shared" si="109"/>
        <v>2337888</v>
      </c>
      <c r="CD58" s="187">
        <f t="shared" si="109"/>
        <v>377</v>
      </c>
      <c r="CE58" s="187">
        <f t="shared" si="109"/>
        <v>5875891.8400000008</v>
      </c>
      <c r="CF58" s="55">
        <f t="shared" si="109"/>
        <v>200</v>
      </c>
      <c r="CG58" s="55">
        <f t="shared" si="109"/>
        <v>3117184</v>
      </c>
      <c r="CH58" s="55">
        <f t="shared" si="109"/>
        <v>526</v>
      </c>
      <c r="CI58" s="55">
        <f t="shared" si="109"/>
        <v>8198193.9200000009</v>
      </c>
      <c r="CJ58" s="55">
        <f t="shared" si="109"/>
        <v>634</v>
      </c>
      <c r="CK58" s="55">
        <f t="shared" si="109"/>
        <v>9881473.2799999993</v>
      </c>
      <c r="CL58" s="55">
        <f t="shared" si="109"/>
        <v>900</v>
      </c>
      <c r="CM58" s="55">
        <f t="shared" si="109"/>
        <v>16832793.599999998</v>
      </c>
      <c r="CN58" s="55">
        <f t="shared" si="109"/>
        <v>330</v>
      </c>
      <c r="CO58" s="55">
        <f t="shared" si="109"/>
        <v>6172024.3199999994</v>
      </c>
      <c r="CP58" s="55">
        <f t="shared" si="109"/>
        <v>455</v>
      </c>
      <c r="CQ58" s="55">
        <f t="shared" si="109"/>
        <v>8509912.3200000003</v>
      </c>
      <c r="CR58" s="55">
        <f t="shared" si="109"/>
        <v>750</v>
      </c>
      <c r="CS58" s="55">
        <f t="shared" si="109"/>
        <v>14027328</v>
      </c>
      <c r="CT58" s="55">
        <f t="shared" si="109"/>
        <v>0</v>
      </c>
      <c r="CU58" s="55">
        <f t="shared" si="109"/>
        <v>0</v>
      </c>
      <c r="CV58" s="55">
        <f t="shared" si="109"/>
        <v>0</v>
      </c>
      <c r="CW58" s="55">
        <f t="shared" si="109"/>
        <v>0</v>
      </c>
      <c r="CX58" s="55">
        <f t="shared" si="109"/>
        <v>108</v>
      </c>
      <c r="CY58" s="55">
        <f t="shared" si="109"/>
        <v>2019935.2320000001</v>
      </c>
      <c r="CZ58" s="55">
        <f t="shared" si="109"/>
        <v>147</v>
      </c>
      <c r="DA58" s="55">
        <f t="shared" si="109"/>
        <v>2749356.2880000002</v>
      </c>
      <c r="DB58" s="55">
        <f t="shared" si="109"/>
        <v>538</v>
      </c>
      <c r="DC58" s="55">
        <f t="shared" si="109"/>
        <v>10062269.952</v>
      </c>
      <c r="DD58" s="55">
        <f t="shared" si="109"/>
        <v>140</v>
      </c>
      <c r="DE58" s="55">
        <f t="shared" si="109"/>
        <v>2618434.5600000001</v>
      </c>
      <c r="DF58" s="55">
        <f t="shared" si="109"/>
        <v>50</v>
      </c>
      <c r="DG58" s="55">
        <f t="shared" si="109"/>
        <v>935155.19999999995</v>
      </c>
      <c r="DH58" s="55">
        <f t="shared" si="109"/>
        <v>504</v>
      </c>
      <c r="DI58" s="55">
        <f t="shared" si="109"/>
        <v>9426364.4159999993</v>
      </c>
      <c r="DJ58" s="55">
        <f t="shared" si="109"/>
        <v>304</v>
      </c>
      <c r="DK58" s="55">
        <f t="shared" si="109"/>
        <v>5685743.6160000004</v>
      </c>
      <c r="DL58" s="55">
        <f t="shared" si="109"/>
        <v>800</v>
      </c>
      <c r="DM58" s="55">
        <f t="shared" si="109"/>
        <v>14962483.199999999</v>
      </c>
      <c r="DN58" s="55">
        <f t="shared" si="109"/>
        <v>223</v>
      </c>
      <c r="DO58" s="55">
        <f t="shared" si="109"/>
        <v>4170792.1919999998</v>
      </c>
      <c r="DP58" s="55">
        <f t="shared" si="109"/>
        <v>170</v>
      </c>
      <c r="DQ58" s="55">
        <f t="shared" si="109"/>
        <v>3179527.6799999997</v>
      </c>
      <c r="DR58" s="55">
        <f t="shared" si="109"/>
        <v>55</v>
      </c>
      <c r="DS58" s="55">
        <f t="shared" si="109"/>
        <v>1028670.72</v>
      </c>
      <c r="DT58" s="55">
        <f t="shared" si="109"/>
        <v>1</v>
      </c>
      <c r="DU58" s="55">
        <f t="shared" si="109"/>
        <v>18703.103999999999</v>
      </c>
      <c r="DV58" s="55">
        <f t="shared" si="109"/>
        <v>10</v>
      </c>
      <c r="DW58" s="55">
        <f t="shared" si="109"/>
        <v>248261.44</v>
      </c>
      <c r="DX58" s="55">
        <f t="shared" si="109"/>
        <v>54</v>
      </c>
      <c r="DY58" s="55">
        <f t="shared" si="109"/>
        <v>1545009.9840000002</v>
      </c>
      <c r="DZ58" s="55">
        <f t="shared" si="109"/>
        <v>0</v>
      </c>
      <c r="EA58" s="55">
        <f t="shared" si="109"/>
        <v>0</v>
      </c>
      <c r="EB58" s="55">
        <f t="shared" si="109"/>
        <v>13</v>
      </c>
      <c r="EC58" s="55">
        <f t="shared" si="109"/>
        <v>202616.95999999999</v>
      </c>
      <c r="ED58" s="55">
        <f t="shared" si="109"/>
        <v>0</v>
      </c>
      <c r="EE58" s="55">
        <f t="shared" si="109"/>
        <v>0</v>
      </c>
      <c r="EF58" s="55">
        <f t="shared" si="109"/>
        <v>0</v>
      </c>
      <c r="EG58" s="55">
        <f t="shared" si="109"/>
        <v>0</v>
      </c>
      <c r="EH58" s="187">
        <f t="shared" si="109"/>
        <v>0</v>
      </c>
      <c r="EI58" s="187">
        <f t="shared" si="109"/>
        <v>0</v>
      </c>
      <c r="EJ58" s="55">
        <f t="shared" si="109"/>
        <v>0</v>
      </c>
      <c r="EK58" s="55">
        <f t="shared" si="109"/>
        <v>0</v>
      </c>
      <c r="EL58" s="55">
        <f t="shared" si="109"/>
        <v>0</v>
      </c>
      <c r="EM58" s="55">
        <f t="shared" ref="EM58:EQ58" si="110">SUM(EM59:EM61)</f>
        <v>0</v>
      </c>
      <c r="EN58" s="55"/>
      <c r="EO58" s="55"/>
      <c r="EP58" s="55">
        <f t="shared" si="110"/>
        <v>16895</v>
      </c>
      <c r="EQ58" s="55">
        <f t="shared" si="110"/>
        <v>282498807.80799997</v>
      </c>
    </row>
    <row r="59" spans="1:147" ht="30" x14ac:dyDescent="0.25">
      <c r="A59" s="13"/>
      <c r="B59" s="13">
        <v>37</v>
      </c>
      <c r="C59" s="126" t="s">
        <v>250</v>
      </c>
      <c r="D59" s="47" t="s">
        <v>251</v>
      </c>
      <c r="E59" s="15">
        <v>13916</v>
      </c>
      <c r="F59" s="16">
        <v>0.8</v>
      </c>
      <c r="G59" s="17"/>
      <c r="H59" s="49">
        <v>1</v>
      </c>
      <c r="I59" s="50"/>
      <c r="J59" s="48">
        <v>1.4</v>
      </c>
      <c r="K59" s="48">
        <v>1.68</v>
      </c>
      <c r="L59" s="48">
        <v>2.23</v>
      </c>
      <c r="M59" s="51">
        <v>2.57</v>
      </c>
      <c r="N59" s="19">
        <v>90</v>
      </c>
      <c r="O59" s="20">
        <f>N59*E59*F59*H59*J59*$O$9</f>
        <v>1402732.7999999998</v>
      </c>
      <c r="P59" s="52"/>
      <c r="Q59" s="20">
        <f>P59*E59*F59*H59*J59*$Q$9</f>
        <v>0</v>
      </c>
      <c r="R59" s="21"/>
      <c r="S59" s="21">
        <f>R59*E59*F59*H59*J59*$S$9</f>
        <v>0</v>
      </c>
      <c r="T59" s="19"/>
      <c r="U59" s="20">
        <f>SUM(T59*E59*F59*H59*J59*$U$9)</f>
        <v>0</v>
      </c>
      <c r="V59" s="19"/>
      <c r="W59" s="21">
        <f>SUM(V59*E59*F59*H59*J59*$W$9)</f>
        <v>0</v>
      </c>
      <c r="X59" s="19"/>
      <c r="Y59" s="20">
        <f>SUM(X59*E59*F59*H59*J59*$Y$9)</f>
        <v>0</v>
      </c>
      <c r="Z59" s="21">
        <v>340</v>
      </c>
      <c r="AA59" s="20">
        <f>SUM(Z59*E59*F59*H59*J59*$AA$9)</f>
        <v>5299212.8</v>
      </c>
      <c r="AB59" s="20"/>
      <c r="AC59" s="20"/>
      <c r="AD59" s="21">
        <v>700</v>
      </c>
      <c r="AE59" s="20">
        <f>SUM(AD59*E59*F59*H59*J59*$AE$9)</f>
        <v>10910144</v>
      </c>
      <c r="AF59" s="21"/>
      <c r="AG59" s="20">
        <f>SUM(AF59*E59*F59*H59*K59*$AG$9)</f>
        <v>0</v>
      </c>
      <c r="AH59" s="21">
        <v>421</v>
      </c>
      <c r="AI59" s="20">
        <f>SUM(AH59*E59*F59*H59*K59*$AI$9)</f>
        <v>7874006.7839999991</v>
      </c>
      <c r="AJ59" s="19">
        <v>557</v>
      </c>
      <c r="AK59" s="20">
        <f>SUM(AJ59*E59*F59*H59*J59*$AK$9)</f>
        <v>8681357.4399999995</v>
      </c>
      <c r="AL59" s="21"/>
      <c r="AM59" s="21">
        <f>SUM(AL59*E59*F59*H59*J59*$AM$9)</f>
        <v>0</v>
      </c>
      <c r="AN59" s="19"/>
      <c r="AO59" s="20">
        <f>SUM(AN59*E59*F59*H59*J59*$AO$9)</f>
        <v>0</v>
      </c>
      <c r="AP59" s="19"/>
      <c r="AQ59" s="20">
        <f>SUM(AP59*E59*F59*H59*J59*$AQ$9)</f>
        <v>0</v>
      </c>
      <c r="AR59" s="21"/>
      <c r="AS59" s="20">
        <f>SUM(E59*F59*H59*J59*AR59*$AS$9)</f>
        <v>0</v>
      </c>
      <c r="AT59" s="21"/>
      <c r="AU59" s="20">
        <f>SUM(AT59*E59*F59*H59*J59*$AU$9)</f>
        <v>0</v>
      </c>
      <c r="AV59" s="19"/>
      <c r="AW59" s="20">
        <f>SUM(AV59*E59*F59*H59*J59*$AW$9)</f>
        <v>0</v>
      </c>
      <c r="AX59" s="19">
        <v>520</v>
      </c>
      <c r="AY59" s="21">
        <f>SUM(AX59*E59*F59*H59*J59*$AY$9)</f>
        <v>8104678.3999999994</v>
      </c>
      <c r="AZ59" s="19">
        <v>1143</v>
      </c>
      <c r="BA59" s="20">
        <f>SUM(AZ59*E59*F59*H59*J59*$BA$9)</f>
        <v>17814706.559999999</v>
      </c>
      <c r="BB59" s="19">
        <v>813</v>
      </c>
      <c r="BC59" s="20">
        <f>SUM(BB59*E59*F59*H59*J59*$BC$9)</f>
        <v>12671352.959999999</v>
      </c>
      <c r="BD59" s="19">
        <v>744</v>
      </c>
      <c r="BE59" s="20">
        <f>SUM(BD59*E59*F59*H59*J59*$BE$9)</f>
        <v>11595924.48</v>
      </c>
      <c r="BF59" s="19">
        <v>460</v>
      </c>
      <c r="BG59" s="20">
        <f>SUM(BF59*E59*F59*H59*J59*$BG$9)</f>
        <v>7169523.1999999993</v>
      </c>
      <c r="BH59" s="19">
        <v>1100</v>
      </c>
      <c r="BI59" s="20">
        <f>BH59*E59*F59*H59*J59*$BI$9</f>
        <v>17144512</v>
      </c>
      <c r="BJ59" s="19">
        <v>592</v>
      </c>
      <c r="BK59" s="20">
        <f>BJ59*E59*F59*H59*J59*$BK$9</f>
        <v>9226864.6400000006</v>
      </c>
      <c r="BL59" s="19">
        <v>1385</v>
      </c>
      <c r="BM59" s="20">
        <f>BL59*E59*F59*H59*J59*$BM$9</f>
        <v>21586499.199999999</v>
      </c>
      <c r="BN59" s="19"/>
      <c r="BO59" s="20">
        <f>SUM(BN59*E59*F59*H59*J59*$BO$9)</f>
        <v>0</v>
      </c>
      <c r="BP59" s="19"/>
      <c r="BQ59" s="20">
        <f>SUM(BP59*E59*F59*H59*J59*$BQ$9)</f>
        <v>0</v>
      </c>
      <c r="BR59" s="19"/>
      <c r="BS59" s="20">
        <f>SUM(BR59*E59*F59*H59*J59*$BS$9)</f>
        <v>0</v>
      </c>
      <c r="BT59" s="19"/>
      <c r="BU59" s="20">
        <f>SUM(BT59*E59*F59*H59*J59*$BU$9)</f>
        <v>0</v>
      </c>
      <c r="BV59" s="19">
        <v>100</v>
      </c>
      <c r="BW59" s="20">
        <f>SUM(BV59*E59*F59*H59*J59*$BW$9)</f>
        <v>1558592</v>
      </c>
      <c r="BX59" s="23">
        <v>125</v>
      </c>
      <c r="BY59" s="24">
        <f>BX59*E59*F59*H59*J59*$BY$9</f>
        <v>1948239.9999999998</v>
      </c>
      <c r="BZ59" s="19">
        <v>366</v>
      </c>
      <c r="CA59" s="20">
        <f>SUM(BZ59*E59*F59*H59*J59*$CA$9)</f>
        <v>5704446.7199999997</v>
      </c>
      <c r="CB59" s="21">
        <v>150</v>
      </c>
      <c r="CC59" s="20">
        <f>SUM(CB59*E59*F59*H59*J59*$CC$9)</f>
        <v>2337888</v>
      </c>
      <c r="CD59" s="19">
        <v>377</v>
      </c>
      <c r="CE59" s="20">
        <f>SUM(CD59*E59*F59*H59*J59*$CE$9)</f>
        <v>5875891.8400000008</v>
      </c>
      <c r="CF59" s="19">
        <v>200</v>
      </c>
      <c r="CG59" s="20">
        <f>SUM(CF59*E59*F59*H59*J59*$CG$9)</f>
        <v>3117184</v>
      </c>
      <c r="CH59" s="19">
        <v>526</v>
      </c>
      <c r="CI59" s="20">
        <f>CH59*E59*F59*H59*J59*$CI$9</f>
        <v>8198193.9200000009</v>
      </c>
      <c r="CJ59" s="19">
        <v>634</v>
      </c>
      <c r="CK59" s="20">
        <f>SUM(CJ59*E59*F59*H59*J59*$CK$9)</f>
        <v>9881473.2799999993</v>
      </c>
      <c r="CL59" s="21">
        <v>900</v>
      </c>
      <c r="CM59" s="20">
        <f>SUM(CL59*E59*F59*H59*K59*$CM$9)</f>
        <v>16832793.599999998</v>
      </c>
      <c r="CN59" s="19">
        <v>330</v>
      </c>
      <c r="CO59" s="20">
        <f>SUM(CN59*E59*F59*H59*K59*$CO$9)</f>
        <v>6172024.3199999994</v>
      </c>
      <c r="CP59" s="19">
        <v>455</v>
      </c>
      <c r="CQ59" s="20">
        <f>SUM(CP59*E59*F59*H59*K59*$CQ$9)</f>
        <v>8509912.3200000003</v>
      </c>
      <c r="CR59" s="21">
        <v>750</v>
      </c>
      <c r="CS59" s="20">
        <f>SUM(CR59*E59*F59*H59*K59*$CS$9)</f>
        <v>14027328</v>
      </c>
      <c r="CT59" s="21"/>
      <c r="CU59" s="20">
        <f>SUM(CT59*E59*F59*H59*K59*$CU$9)</f>
        <v>0</v>
      </c>
      <c r="CV59" s="21"/>
      <c r="CW59" s="20">
        <f>SUM(CV59*E59*F59*H59*K59*$CW$9)</f>
        <v>0</v>
      </c>
      <c r="CX59" s="19">
        <v>108</v>
      </c>
      <c r="CY59" s="20">
        <f>SUM(CX59*E59*F59*H59*K59*$CY$9)</f>
        <v>2019935.2320000001</v>
      </c>
      <c r="CZ59" s="19">
        <v>147</v>
      </c>
      <c r="DA59" s="20">
        <f>SUM(CZ59*E59*F59*H59*K59*$DA$9)</f>
        <v>2749356.2880000002</v>
      </c>
      <c r="DB59" s="19">
        <v>538</v>
      </c>
      <c r="DC59" s="20">
        <f>SUM(DB59*E59*F59*H59*K59*$DC$9)</f>
        <v>10062269.952</v>
      </c>
      <c r="DD59" s="21">
        <v>140</v>
      </c>
      <c r="DE59" s="20">
        <f>SUM(DD59*E59*F59*H59*K59*$DE$9)</f>
        <v>2618434.5600000001</v>
      </c>
      <c r="DF59" s="19">
        <v>50</v>
      </c>
      <c r="DG59" s="20">
        <f>SUM(DF59*E59*F59*H59*K59*$DG$9)</f>
        <v>935155.19999999995</v>
      </c>
      <c r="DH59" s="19">
        <v>504</v>
      </c>
      <c r="DI59" s="20">
        <f>SUM(DH59*E59*F59*H59*K59*$DI$9)</f>
        <v>9426364.4159999993</v>
      </c>
      <c r="DJ59" s="19">
        <v>304</v>
      </c>
      <c r="DK59" s="20">
        <f>SUM(DJ59*E59*F59*H59*K59*$DK$9)</f>
        <v>5685743.6160000004</v>
      </c>
      <c r="DL59" s="19">
        <v>800</v>
      </c>
      <c r="DM59" s="20">
        <f>SUM(DL59*E59*F59*H59*K59*$DM$9)</f>
        <v>14962483.199999999</v>
      </c>
      <c r="DN59" s="19">
        <v>223</v>
      </c>
      <c r="DO59" s="20">
        <f>SUM(DN59*E59*F59*H59*K59*$DO$9)</f>
        <v>4170792.1919999998</v>
      </c>
      <c r="DP59" s="19">
        <v>170</v>
      </c>
      <c r="DQ59" s="20">
        <f>DP59*E59*F59*H59*K59*$DQ$9</f>
        <v>3179527.6799999997</v>
      </c>
      <c r="DR59" s="19">
        <v>55</v>
      </c>
      <c r="DS59" s="20">
        <f>SUM(DR59*E59*F59*H59*K59*$DS$9)</f>
        <v>1028670.72</v>
      </c>
      <c r="DT59" s="19">
        <v>1</v>
      </c>
      <c r="DU59" s="20">
        <f>SUM(DT59*E59*F59*H59*K59*$DU$9)</f>
        <v>18703.103999999999</v>
      </c>
      <c r="DV59" s="19">
        <v>10</v>
      </c>
      <c r="DW59" s="20">
        <f>SUM(DV59*E59*F59*H59*L59*$DW$9)</f>
        <v>248261.44</v>
      </c>
      <c r="DX59" s="19">
        <v>54</v>
      </c>
      <c r="DY59" s="20">
        <f>SUM(DX59*E59*F59*H59*M59*$DY$9)</f>
        <v>1545009.9840000002</v>
      </c>
      <c r="DZ59" s="19"/>
      <c r="EA59" s="20">
        <f>SUM(DZ59*E59*F59*H59*J59*$EA$9)</f>
        <v>0</v>
      </c>
      <c r="EB59" s="19">
        <v>13</v>
      </c>
      <c r="EC59" s="20">
        <f>SUM(EB59*E59*F59*H59*J59*$EC$9)</f>
        <v>202616.95999999999</v>
      </c>
      <c r="ED59" s="19"/>
      <c r="EE59" s="20">
        <f>SUM(ED59*E59*F59*H59*J59*$EE$9)</f>
        <v>0</v>
      </c>
      <c r="EF59" s="19"/>
      <c r="EG59" s="20">
        <f>SUM(EF59*E59*F59*H59*J59*$EG$9)</f>
        <v>0</v>
      </c>
      <c r="EH59" s="19"/>
      <c r="EI59" s="20">
        <f>EH59*E59*F59*H59*J59*$EI$9</f>
        <v>0</v>
      </c>
      <c r="EJ59" s="19"/>
      <c r="EK59" s="20">
        <f>EJ59*E59*F59*H59*J59*$EK$9</f>
        <v>0</v>
      </c>
      <c r="EL59" s="19"/>
      <c r="EM59" s="20"/>
      <c r="EN59" s="25"/>
      <c r="EO59" s="25"/>
      <c r="EP59" s="26">
        <f t="shared" ref="EP59:EQ61" si="111">SUM(N59,X59,P59,R59,Z59,T59,V59,AD59,AF59,AH59,AJ59,AL59,AR59,AT59,AV59,AP59,CL59,CR59,CV59,BZ59,CB59,DB59,DD59,DF59,DH59,DJ59,DL59,DN59,AX59,AN59,AZ59,BB59,BD59,BF59,BH59,BJ59,BL59,BN59,BP59,BR59,BT59,ED59,EF59,DZ59,EB59,BV59,BX59,CT59,CN59,CP59,CX59,CZ59,CD59,CF59,CH59,CJ59,DP59,DR59,DT59,DV59,DX59,EH59,EJ59,EL59)</f>
        <v>16895</v>
      </c>
      <c r="EQ59" s="26">
        <f t="shared" si="111"/>
        <v>282498807.80799997</v>
      </c>
    </row>
    <row r="60" spans="1:147" ht="30" customHeight="1" x14ac:dyDescent="0.25">
      <c r="A60" s="13"/>
      <c r="B60" s="13">
        <v>38</v>
      </c>
      <c r="C60" s="126" t="s">
        <v>252</v>
      </c>
      <c r="D60" s="47" t="s">
        <v>253</v>
      </c>
      <c r="E60" s="15">
        <v>13916</v>
      </c>
      <c r="F60" s="16">
        <v>3.39</v>
      </c>
      <c r="G60" s="17"/>
      <c r="H60" s="49">
        <v>1</v>
      </c>
      <c r="I60" s="50"/>
      <c r="J60" s="48">
        <v>1.4</v>
      </c>
      <c r="K60" s="48">
        <v>1.68</v>
      </c>
      <c r="L60" s="48">
        <v>2.23</v>
      </c>
      <c r="M60" s="51">
        <v>2.57</v>
      </c>
      <c r="N60" s="54"/>
      <c r="O60" s="20">
        <f>N60*E60*F60*H60*J60*$O$9</f>
        <v>0</v>
      </c>
      <c r="P60" s="52"/>
      <c r="Q60" s="20">
        <f>P60*E60*F60*H60*J60*$Q$9</f>
        <v>0</v>
      </c>
      <c r="R60" s="52"/>
      <c r="S60" s="21">
        <f>R60*E60*F60*H60*J60*$S$9</f>
        <v>0</v>
      </c>
      <c r="T60" s="54"/>
      <c r="U60" s="20">
        <f>SUM(T60*E60*F60*H60*J60*$U$9)</f>
        <v>0</v>
      </c>
      <c r="V60" s="54"/>
      <c r="W60" s="21">
        <f>SUM(V60*E60*F60*H60*J60*$W$9)</f>
        <v>0</v>
      </c>
      <c r="X60" s="54"/>
      <c r="Y60" s="20">
        <f>SUM(X60*E60*F60*H60*J60*$Y$9)</f>
        <v>0</v>
      </c>
      <c r="Z60" s="52"/>
      <c r="AA60" s="20">
        <f>SUM(Z60*E60*F60*H60*J60*$AA$9)</f>
        <v>0</v>
      </c>
      <c r="AB60" s="58"/>
      <c r="AC60" s="58"/>
      <c r="AD60" s="52"/>
      <c r="AE60" s="20">
        <f>SUM(AD60*E60*F60*H60*J60*$AE$9)</f>
        <v>0</v>
      </c>
      <c r="AF60" s="52"/>
      <c r="AG60" s="20">
        <f>SUM(AF60*E60*F60*H60*K60*$AG$9)</f>
        <v>0</v>
      </c>
      <c r="AH60" s="52"/>
      <c r="AI60" s="20">
        <f>SUM(AH60*E60*F60*H60*K60*$AI$9)</f>
        <v>0</v>
      </c>
      <c r="AJ60" s="54"/>
      <c r="AK60" s="20">
        <f>SUM(AJ60*E60*F60*H60*J60*$AK$9)</f>
        <v>0</v>
      </c>
      <c r="AL60" s="52"/>
      <c r="AM60" s="21">
        <f>SUM(AL60*E60*F60*H60*J60*$AM$9)</f>
        <v>0</v>
      </c>
      <c r="AN60" s="54"/>
      <c r="AO60" s="20">
        <f>SUM(AN60*E60*F60*H60*J60*$AO$9)</f>
        <v>0</v>
      </c>
      <c r="AP60" s="19"/>
      <c r="AQ60" s="20">
        <f>SUM(AP60*E60*F60*H60*J60*$AQ$9)</f>
        <v>0</v>
      </c>
      <c r="AR60" s="52"/>
      <c r="AS60" s="20">
        <f>SUM(E60*F60*H60*J60*AR60*$AS$9)</f>
        <v>0</v>
      </c>
      <c r="AT60" s="52"/>
      <c r="AU60" s="20">
        <f>SUM(AT60*E60*F60*H60*J60*$AU$9)</f>
        <v>0</v>
      </c>
      <c r="AV60" s="54"/>
      <c r="AW60" s="20">
        <f>SUM(AV60*E60*F60*H60*J60*$AW$9)</f>
        <v>0</v>
      </c>
      <c r="AX60" s="54"/>
      <c r="AY60" s="21">
        <f>SUM(AX60*E60*F60*H60*J60*$AY$9)</f>
        <v>0</v>
      </c>
      <c r="AZ60" s="54"/>
      <c r="BA60" s="20">
        <f>SUM(AZ60*E60*F60*H60*J60*$BA$9)</f>
        <v>0</v>
      </c>
      <c r="BB60" s="54"/>
      <c r="BC60" s="20">
        <f>SUM(BB60*E60*F60*H60*J60*$BC$9)</f>
        <v>0</v>
      </c>
      <c r="BD60" s="54"/>
      <c r="BE60" s="20">
        <f>SUM(BD60*E60*F60*H60*J60*$BE$9)</f>
        <v>0</v>
      </c>
      <c r="BF60" s="54"/>
      <c r="BG60" s="20">
        <f>SUM(BF60*E60*F60*H60*J60*$BG$9)</f>
        <v>0</v>
      </c>
      <c r="BH60" s="54"/>
      <c r="BI60" s="20">
        <f>BH60*E60*F60*H60*J60*$BI$9</f>
        <v>0</v>
      </c>
      <c r="BJ60" s="54"/>
      <c r="BK60" s="20">
        <f>BJ60*E60*F60*H60*J60*$BK$9</f>
        <v>0</v>
      </c>
      <c r="BL60" s="54"/>
      <c r="BM60" s="20">
        <f>BL60*E60*F60*H60*J60*$BM$9</f>
        <v>0</v>
      </c>
      <c r="BN60" s="54"/>
      <c r="BO60" s="20">
        <f>SUM(BN60*E60*F60*H60*J60*$BO$9)</f>
        <v>0</v>
      </c>
      <c r="BP60" s="54"/>
      <c r="BQ60" s="20">
        <f>SUM(BP60*E60*F60*H60*J60*$BQ$9)</f>
        <v>0</v>
      </c>
      <c r="BR60" s="54"/>
      <c r="BS60" s="20">
        <f>SUM(BR60*E60*F60*H60*J60*$BS$9)</f>
        <v>0</v>
      </c>
      <c r="BT60" s="54"/>
      <c r="BU60" s="20">
        <f>SUM(BT60*E60*F60*H60*J60*$BU$9)</f>
        <v>0</v>
      </c>
      <c r="BV60" s="54"/>
      <c r="BW60" s="20">
        <f>SUM(BV60*E60*F60*H60*J60*$BW$9)</f>
        <v>0</v>
      </c>
      <c r="BX60" s="59"/>
      <c r="BY60" s="24">
        <f>BX60*E60*F60*H60*J60*$BY$9</f>
        <v>0</v>
      </c>
      <c r="BZ60" s="54"/>
      <c r="CA60" s="20">
        <f>SUM(BZ60*E60*F60*H60*J60*$CA$9)</f>
        <v>0</v>
      </c>
      <c r="CB60" s="52"/>
      <c r="CC60" s="20">
        <f>SUM(CB60*E60*F60*H60*J60*$CC$9)</f>
        <v>0</v>
      </c>
      <c r="CD60" s="54"/>
      <c r="CE60" s="20">
        <f>SUM(CD60*E60*F60*H60*J60*$CE$9)</f>
        <v>0</v>
      </c>
      <c r="CF60" s="54"/>
      <c r="CG60" s="20">
        <f>SUM(CF60*E60*F60*H60*J60*$CG$9)</f>
        <v>0</v>
      </c>
      <c r="CH60" s="54"/>
      <c r="CI60" s="20">
        <f>CH60*E60*F60*H60*J60*$CI$9</f>
        <v>0</v>
      </c>
      <c r="CJ60" s="54"/>
      <c r="CK60" s="20">
        <f>SUM(CJ60*E60*F60*H60*J60*$CK$9)</f>
        <v>0</v>
      </c>
      <c r="CL60" s="52"/>
      <c r="CM60" s="20">
        <f>SUM(CL60*E60*F60*H60*K60*$CM$9)</f>
        <v>0</v>
      </c>
      <c r="CN60" s="54"/>
      <c r="CO60" s="20">
        <f>SUM(CN60*E60*F60*H60*K60*$CO$9)</f>
        <v>0</v>
      </c>
      <c r="CP60" s="54"/>
      <c r="CQ60" s="20">
        <f>SUM(CP60*E60*F60*H60*K60*$CQ$9)</f>
        <v>0</v>
      </c>
      <c r="CR60" s="52"/>
      <c r="CS60" s="20">
        <f>SUM(CR60*E60*F60*H60*K60*$CS$9)</f>
        <v>0</v>
      </c>
      <c r="CT60" s="52"/>
      <c r="CU60" s="20">
        <f>SUM(CT60*E60*F60*H60*K60*$CU$9)</f>
        <v>0</v>
      </c>
      <c r="CV60" s="52"/>
      <c r="CW60" s="20">
        <f>SUM(CV60*E60*F60*H60*K60*$CW$9)</f>
        <v>0</v>
      </c>
      <c r="CX60" s="54"/>
      <c r="CY60" s="20">
        <f>SUM(CX60*E60*F60*H60*K60*$CY$9)</f>
        <v>0</v>
      </c>
      <c r="CZ60" s="54"/>
      <c r="DA60" s="20">
        <f>SUM(CZ60*E60*F60*H60*K60*$DA$9)</f>
        <v>0</v>
      </c>
      <c r="DB60" s="54"/>
      <c r="DC60" s="20">
        <f>SUM(DB60*E60*F60*H60*K60*$DC$9)</f>
        <v>0</v>
      </c>
      <c r="DD60" s="52"/>
      <c r="DE60" s="20">
        <f>SUM(DD60*E60*F60*H60*K60*$DE$9)</f>
        <v>0</v>
      </c>
      <c r="DF60" s="54"/>
      <c r="DG60" s="20">
        <f>SUM(DF60*E60*F60*H60*K60*$DG$9)</f>
        <v>0</v>
      </c>
      <c r="DH60" s="54"/>
      <c r="DI60" s="20">
        <f>SUM(DH60*E60*F60*H60*K60*$DI$9)</f>
        <v>0</v>
      </c>
      <c r="DJ60" s="54"/>
      <c r="DK60" s="20">
        <f>SUM(DJ60*E60*F60*H60*K60*$DK$9)</f>
        <v>0</v>
      </c>
      <c r="DL60" s="54"/>
      <c r="DM60" s="20">
        <f>SUM(DL60*E60*F60*H60*K60*$DM$9)</f>
        <v>0</v>
      </c>
      <c r="DN60" s="54"/>
      <c r="DO60" s="20">
        <f>SUM(DN60*E60*F60*H60*K60*$DO$9)</f>
        <v>0</v>
      </c>
      <c r="DP60" s="54"/>
      <c r="DQ60" s="20">
        <f>DP60*E60*F60*H60*K60*$DQ$9</f>
        <v>0</v>
      </c>
      <c r="DR60" s="54"/>
      <c r="DS60" s="20">
        <f>SUM(DR60*E60*F60*H60*K60*$DS$9)</f>
        <v>0</v>
      </c>
      <c r="DT60" s="54"/>
      <c r="DU60" s="20">
        <f>SUM(DT60*E60*F60*H60*K60*$DU$9)</f>
        <v>0</v>
      </c>
      <c r="DV60" s="54"/>
      <c r="DW60" s="20">
        <f>SUM(DV60*E60*F60*H60*L60*$DW$9)</f>
        <v>0</v>
      </c>
      <c r="DX60" s="54"/>
      <c r="DY60" s="20">
        <f>SUM(DX60*E60*F60*H60*M60*$DY$9)</f>
        <v>0</v>
      </c>
      <c r="DZ60" s="19"/>
      <c r="EA60" s="20">
        <f>SUM(DZ60*E60*F60*H60*J60*$EA$9)</f>
        <v>0</v>
      </c>
      <c r="EB60" s="19"/>
      <c r="EC60" s="20">
        <f>SUM(EB60*E60*F60*H60*J60*$EC$9)</f>
        <v>0</v>
      </c>
      <c r="ED60" s="54"/>
      <c r="EE60" s="20">
        <f>SUM(ED60*E60*F60*H60*J60*$EE$9)</f>
        <v>0</v>
      </c>
      <c r="EF60" s="54"/>
      <c r="EG60" s="20">
        <f>SUM(EF60*E60*F60*H60*J60*$EG$9)</f>
        <v>0</v>
      </c>
      <c r="EH60" s="19"/>
      <c r="EI60" s="20">
        <f>EH60*E60*F60*H60*J60*$EI$9</f>
        <v>0</v>
      </c>
      <c r="EJ60" s="19"/>
      <c r="EK60" s="20">
        <f>EJ60*E60*F60*H60*J60*$EK$9</f>
        <v>0</v>
      </c>
      <c r="EL60" s="19"/>
      <c r="EM60" s="20"/>
      <c r="EN60" s="25"/>
      <c r="EO60" s="25"/>
      <c r="EP60" s="26">
        <f t="shared" si="111"/>
        <v>0</v>
      </c>
      <c r="EQ60" s="26">
        <f t="shared" si="111"/>
        <v>0</v>
      </c>
    </row>
    <row r="61" spans="1:147" s="132" customFormat="1" ht="90" customHeight="1" x14ac:dyDescent="0.25">
      <c r="A61" s="13"/>
      <c r="B61" s="13">
        <v>39</v>
      </c>
      <c r="C61" s="126" t="s">
        <v>254</v>
      </c>
      <c r="D61" s="47" t="s">
        <v>255</v>
      </c>
      <c r="E61" s="15">
        <v>13916</v>
      </c>
      <c r="F61" s="16">
        <v>5.07</v>
      </c>
      <c r="G61" s="17"/>
      <c r="H61" s="49">
        <v>1</v>
      </c>
      <c r="I61" s="50"/>
      <c r="J61" s="48">
        <v>1.4</v>
      </c>
      <c r="K61" s="48">
        <v>1.68</v>
      </c>
      <c r="L61" s="48">
        <v>2.23</v>
      </c>
      <c r="M61" s="51">
        <v>2.57</v>
      </c>
      <c r="N61" s="54"/>
      <c r="O61" s="20">
        <f>N61*E61*F61*H61*J61*$O$9</f>
        <v>0</v>
      </c>
      <c r="P61" s="52"/>
      <c r="Q61" s="20">
        <f>P61*E61*F61*H61*J61*$Q$9</f>
        <v>0</v>
      </c>
      <c r="R61" s="52"/>
      <c r="S61" s="21">
        <f>R61*E61*F61*H61*J61*$S$9</f>
        <v>0</v>
      </c>
      <c r="T61" s="54"/>
      <c r="U61" s="20">
        <f>SUM(T61*E61*F61*H61*J61*$U$9)</f>
        <v>0</v>
      </c>
      <c r="V61" s="54"/>
      <c r="W61" s="21">
        <f>SUM(V61*E61*F61*H61*J61*$W$9)</f>
        <v>0</v>
      </c>
      <c r="X61" s="54"/>
      <c r="Y61" s="20">
        <f>SUM(X61*E61*F61*H61*J61*$Y$9)</f>
        <v>0</v>
      </c>
      <c r="Z61" s="52"/>
      <c r="AA61" s="20">
        <f>SUM(Z61*E61*F61*H61*J61*$AA$9)</f>
        <v>0</v>
      </c>
      <c r="AB61" s="58"/>
      <c r="AC61" s="58"/>
      <c r="AD61" s="52"/>
      <c r="AE61" s="20">
        <f>SUM(AD61*E61*F61*H61*J61*$AE$9)</f>
        <v>0</v>
      </c>
      <c r="AF61" s="52"/>
      <c r="AG61" s="20">
        <f>SUM(AF61*E61*F61*H61*K61*$AG$9)</f>
        <v>0</v>
      </c>
      <c r="AH61" s="52"/>
      <c r="AI61" s="20">
        <f>SUM(AH61*E61*F61*H61*K61*$AI$9)</f>
        <v>0</v>
      </c>
      <c r="AJ61" s="54"/>
      <c r="AK61" s="20">
        <f>SUM(AJ61*E61*F61*H61*J61*$AK$9)</f>
        <v>0</v>
      </c>
      <c r="AL61" s="52"/>
      <c r="AM61" s="21">
        <f>SUM(AL61*E61*F61*H61*J61*$AM$9)</f>
        <v>0</v>
      </c>
      <c r="AN61" s="54"/>
      <c r="AO61" s="20">
        <f>SUM(AN61*E61*F61*H61*J61*$AO$9)</f>
        <v>0</v>
      </c>
      <c r="AP61" s="55"/>
      <c r="AQ61" s="20">
        <f>SUM(AP61*E61*F61*H61*J61*$AQ$9)</f>
        <v>0</v>
      </c>
      <c r="AR61" s="52"/>
      <c r="AS61" s="20">
        <f>SUM(E61*F61*H61*J61*AR61*$AS$9)</f>
        <v>0</v>
      </c>
      <c r="AT61" s="52"/>
      <c r="AU61" s="20">
        <f>SUM(AT61*E61*F61*H61*J61*$AU$9)</f>
        <v>0</v>
      </c>
      <c r="AV61" s="54"/>
      <c r="AW61" s="20">
        <f>SUM(AV61*E61*F61*H61*J61*$AW$9)</f>
        <v>0</v>
      </c>
      <c r="AX61" s="54"/>
      <c r="AY61" s="21">
        <f>SUM(AX61*E61*F61*H61*J61*$AY$9)</f>
        <v>0</v>
      </c>
      <c r="AZ61" s="54"/>
      <c r="BA61" s="20">
        <f>SUM(AZ61*E61*F61*H61*J61*$BA$9)</f>
        <v>0</v>
      </c>
      <c r="BB61" s="54"/>
      <c r="BC61" s="20">
        <f>SUM(BB61*E61*F61*H61*J61*$BC$9)</f>
        <v>0</v>
      </c>
      <c r="BD61" s="54"/>
      <c r="BE61" s="20">
        <f>SUM(BD61*E61*F61*H61*J61*$BE$9)</f>
        <v>0</v>
      </c>
      <c r="BF61" s="54"/>
      <c r="BG61" s="20">
        <f>SUM(BF61*E61*F61*H61*J61*$BG$9)</f>
        <v>0</v>
      </c>
      <c r="BH61" s="54"/>
      <c r="BI61" s="20">
        <f>BH61*E61*F61*H61*J61*$BI$9</f>
        <v>0</v>
      </c>
      <c r="BJ61" s="54"/>
      <c r="BK61" s="20">
        <f>BJ61*E61*F61*H61*J61*$BK$9</f>
        <v>0</v>
      </c>
      <c r="BL61" s="54"/>
      <c r="BM61" s="20">
        <f>BL61*E61*F61*H61*J61*$BM$9</f>
        <v>0</v>
      </c>
      <c r="BN61" s="54"/>
      <c r="BO61" s="20">
        <f>SUM(BN61*E61*F61*H61*J61*$BO$9)</f>
        <v>0</v>
      </c>
      <c r="BP61" s="54"/>
      <c r="BQ61" s="20">
        <f>SUM(BP61*E61*F61*H61*J61*$BQ$9)</f>
        <v>0</v>
      </c>
      <c r="BR61" s="54"/>
      <c r="BS61" s="20">
        <f>SUM(BR61*E61*F61*H61*J61*$BS$9)</f>
        <v>0</v>
      </c>
      <c r="BT61" s="54"/>
      <c r="BU61" s="20">
        <f>SUM(BT61*E61*F61*H61*J61*$BU$9)</f>
        <v>0</v>
      </c>
      <c r="BV61" s="54"/>
      <c r="BW61" s="20">
        <f>SUM(BV61*E61*F61*H61*J61*$BW$9)</f>
        <v>0</v>
      </c>
      <c r="BX61" s="59"/>
      <c r="BY61" s="24">
        <f>BX61*E61*F61*H61*J61*$BY$9</f>
        <v>0</v>
      </c>
      <c r="BZ61" s="54"/>
      <c r="CA61" s="20">
        <f>SUM(BZ61*E61*F61*H61*J61*$CA$9)</f>
        <v>0</v>
      </c>
      <c r="CB61" s="52"/>
      <c r="CC61" s="20">
        <f>SUM(CB61*E61*F61*H61*J61*$CC$9)</f>
        <v>0</v>
      </c>
      <c r="CD61" s="54"/>
      <c r="CE61" s="20">
        <f>SUM(CD61*E61*F61*H61*J61*$CE$9)</f>
        <v>0</v>
      </c>
      <c r="CF61" s="54"/>
      <c r="CG61" s="20">
        <f>SUM(CF61*E61*F61*H61*J61*$CG$9)</f>
        <v>0</v>
      </c>
      <c r="CH61" s="54"/>
      <c r="CI61" s="20">
        <f>CH61*E61*F61*H61*J61*$CI$9</f>
        <v>0</v>
      </c>
      <c r="CJ61" s="54"/>
      <c r="CK61" s="20">
        <f>SUM(CJ61*E61*F61*H61*J61*$CK$9)</f>
        <v>0</v>
      </c>
      <c r="CL61" s="52"/>
      <c r="CM61" s="20">
        <f>SUM(CL61*E61*F61*H61*K61*$CM$9)</f>
        <v>0</v>
      </c>
      <c r="CN61" s="54"/>
      <c r="CO61" s="20">
        <f>SUM(CN61*E61*F61*H61*K61*$CO$9)</f>
        <v>0</v>
      </c>
      <c r="CP61" s="54"/>
      <c r="CQ61" s="20">
        <f>SUM(CP61*E61*F61*H61*K61*$CQ$9)</f>
        <v>0</v>
      </c>
      <c r="CR61" s="52"/>
      <c r="CS61" s="20">
        <f>SUM(CR61*E61*F61*H61*K61*$CS$9)</f>
        <v>0</v>
      </c>
      <c r="CT61" s="52"/>
      <c r="CU61" s="20">
        <f>SUM(CT61*E61*F61*H61*K61*$CU$9)</f>
        <v>0</v>
      </c>
      <c r="CV61" s="52"/>
      <c r="CW61" s="20">
        <f>SUM(CV61*E61*F61*H61*K61*$CW$9)</f>
        <v>0</v>
      </c>
      <c r="CX61" s="54"/>
      <c r="CY61" s="20">
        <f>SUM(CX61*E61*F61*H61*K61*$CY$9)</f>
        <v>0</v>
      </c>
      <c r="CZ61" s="54"/>
      <c r="DA61" s="20">
        <f>SUM(CZ61*E61*F61*H61*K61*$DA$9)</f>
        <v>0</v>
      </c>
      <c r="DB61" s="54"/>
      <c r="DC61" s="20">
        <f>SUM(DB61*E61*F61*H61*K61*$DC$9)</f>
        <v>0</v>
      </c>
      <c r="DD61" s="52"/>
      <c r="DE61" s="20">
        <f>SUM(DD61*E61*F61*H61*K61*$DE$9)</f>
        <v>0</v>
      </c>
      <c r="DF61" s="54"/>
      <c r="DG61" s="20">
        <f>SUM(DF61*E61*F61*H61*K61*$DG$9)</f>
        <v>0</v>
      </c>
      <c r="DH61" s="54"/>
      <c r="DI61" s="20">
        <f>SUM(DH61*E61*F61*H61*K61*$DI$9)</f>
        <v>0</v>
      </c>
      <c r="DJ61" s="54"/>
      <c r="DK61" s="20">
        <f>SUM(DJ61*E61*F61*H61*K61*$DK$9)</f>
        <v>0</v>
      </c>
      <c r="DL61" s="54"/>
      <c r="DM61" s="20">
        <f>SUM(DL61*E61*F61*H61*K61*$DM$9)</f>
        <v>0</v>
      </c>
      <c r="DN61" s="54"/>
      <c r="DO61" s="20">
        <f>SUM(DN61*E61*F61*H61*K61*$DO$9)</f>
        <v>0</v>
      </c>
      <c r="DP61" s="54"/>
      <c r="DQ61" s="20">
        <f>DP61*E61*F61*H61*K61*$DQ$9</f>
        <v>0</v>
      </c>
      <c r="DR61" s="54"/>
      <c r="DS61" s="20">
        <f>SUM(DR61*E61*F61*H61*K61*$DS$9)</f>
        <v>0</v>
      </c>
      <c r="DT61" s="54"/>
      <c r="DU61" s="20">
        <f>SUM(DT61*E61*F61*H61*K61*$DU$9)</f>
        <v>0</v>
      </c>
      <c r="DV61" s="54"/>
      <c r="DW61" s="20">
        <f>SUM(DV61*E61*F61*H61*L61*$DW$9)</f>
        <v>0</v>
      </c>
      <c r="DX61" s="54"/>
      <c r="DY61" s="20">
        <f>SUM(DX61*E61*F61*H61*M61*$DY$9)</f>
        <v>0</v>
      </c>
      <c r="DZ61" s="55"/>
      <c r="EA61" s="20">
        <f>SUM(DZ61*E61*F61*H61*J61*$EA$9)</f>
        <v>0</v>
      </c>
      <c r="EB61" s="54"/>
      <c r="EC61" s="20">
        <f>SUM(EB61*E61*F61*H61*J61*$EC$9)</f>
        <v>0</v>
      </c>
      <c r="ED61" s="54"/>
      <c r="EE61" s="20">
        <f>SUM(ED61*E61*F61*H61*J61*$EE$9)</f>
        <v>0</v>
      </c>
      <c r="EF61" s="54"/>
      <c r="EG61" s="20">
        <f>SUM(EF61*E61*F61*H61*J61*$EG$9)</f>
        <v>0</v>
      </c>
      <c r="EH61" s="54"/>
      <c r="EI61" s="20">
        <f>EH61*E61*F61*H61*J61*$EI$9</f>
        <v>0</v>
      </c>
      <c r="EJ61" s="19"/>
      <c r="EK61" s="20">
        <f>EJ61*E61*F61*H61*J61*$EK$9</f>
        <v>0</v>
      </c>
      <c r="EL61" s="19"/>
      <c r="EM61" s="20"/>
      <c r="EN61" s="25"/>
      <c r="EO61" s="25"/>
      <c r="EP61" s="26">
        <f t="shared" si="111"/>
        <v>0</v>
      </c>
      <c r="EQ61" s="26">
        <f t="shared" si="111"/>
        <v>0</v>
      </c>
    </row>
    <row r="62" spans="1:147" s="132" customFormat="1" ht="15" customHeight="1" x14ac:dyDescent="0.25">
      <c r="A62" s="182">
        <v>14</v>
      </c>
      <c r="B62" s="182"/>
      <c r="C62" s="182" t="s">
        <v>256</v>
      </c>
      <c r="D62" s="192" t="s">
        <v>257</v>
      </c>
      <c r="E62" s="189">
        <v>13916</v>
      </c>
      <c r="F62" s="198"/>
      <c r="G62" s="191"/>
      <c r="H62" s="185"/>
      <c r="I62" s="193"/>
      <c r="J62" s="196">
        <v>1.4</v>
      </c>
      <c r="K62" s="196">
        <v>1.68</v>
      </c>
      <c r="L62" s="196">
        <v>2.23</v>
      </c>
      <c r="M62" s="195">
        <v>2.57</v>
      </c>
      <c r="N62" s="60">
        <f>SUM(N63:N64)</f>
        <v>0</v>
      </c>
      <c r="O62" s="60">
        <f t="shared" ref="O62:BZ62" si="112">SUM(O63:O64)</f>
        <v>0</v>
      </c>
      <c r="P62" s="60">
        <f t="shared" si="112"/>
        <v>0</v>
      </c>
      <c r="Q62" s="60">
        <f t="shared" si="112"/>
        <v>0</v>
      </c>
      <c r="R62" s="60">
        <f t="shared" si="112"/>
        <v>76</v>
      </c>
      <c r="S62" s="60">
        <f t="shared" si="112"/>
        <v>4693699.8079999993</v>
      </c>
      <c r="T62" s="197">
        <f t="shared" si="112"/>
        <v>0</v>
      </c>
      <c r="U62" s="197">
        <f t="shared" si="112"/>
        <v>0</v>
      </c>
      <c r="V62" s="60">
        <f t="shared" si="112"/>
        <v>0</v>
      </c>
      <c r="W62" s="60">
        <f t="shared" si="112"/>
        <v>0</v>
      </c>
      <c r="X62" s="60">
        <f t="shared" si="112"/>
        <v>0</v>
      </c>
      <c r="Y62" s="60">
        <f t="shared" si="112"/>
        <v>0</v>
      </c>
      <c r="Z62" s="60">
        <f t="shared" si="112"/>
        <v>0</v>
      </c>
      <c r="AA62" s="60">
        <f t="shared" si="112"/>
        <v>0</v>
      </c>
      <c r="AB62" s="60">
        <f t="shared" si="112"/>
        <v>0</v>
      </c>
      <c r="AC62" s="60">
        <f t="shared" si="112"/>
        <v>0</v>
      </c>
      <c r="AD62" s="60">
        <f t="shared" si="112"/>
        <v>45</v>
      </c>
      <c r="AE62" s="60">
        <f t="shared" si="112"/>
        <v>1341363.24</v>
      </c>
      <c r="AF62" s="60">
        <f t="shared" si="112"/>
        <v>0</v>
      </c>
      <c r="AG62" s="60">
        <f t="shared" si="112"/>
        <v>0</v>
      </c>
      <c r="AH62" s="60">
        <f t="shared" si="112"/>
        <v>0</v>
      </c>
      <c r="AI62" s="60">
        <f t="shared" si="112"/>
        <v>0</v>
      </c>
      <c r="AJ62" s="60">
        <f t="shared" si="112"/>
        <v>150</v>
      </c>
      <c r="AK62" s="60">
        <f t="shared" si="112"/>
        <v>8145591.4399999995</v>
      </c>
      <c r="AL62" s="60">
        <f t="shared" si="112"/>
        <v>0</v>
      </c>
      <c r="AM62" s="60">
        <f t="shared" si="112"/>
        <v>0</v>
      </c>
      <c r="AN62" s="60">
        <f t="shared" si="112"/>
        <v>0</v>
      </c>
      <c r="AO62" s="60">
        <f t="shared" si="112"/>
        <v>0</v>
      </c>
      <c r="AP62" s="197">
        <f t="shared" si="112"/>
        <v>0</v>
      </c>
      <c r="AQ62" s="197">
        <f t="shared" si="112"/>
        <v>0</v>
      </c>
      <c r="AR62" s="60">
        <f t="shared" si="112"/>
        <v>0</v>
      </c>
      <c r="AS62" s="60">
        <f t="shared" si="112"/>
        <v>0</v>
      </c>
      <c r="AT62" s="60">
        <f t="shared" si="112"/>
        <v>0</v>
      </c>
      <c r="AU62" s="60">
        <f t="shared" si="112"/>
        <v>0</v>
      </c>
      <c r="AV62" s="60">
        <f t="shared" si="112"/>
        <v>0</v>
      </c>
      <c r="AW62" s="60">
        <f t="shared" si="112"/>
        <v>0</v>
      </c>
      <c r="AX62" s="197">
        <f t="shared" si="112"/>
        <v>0</v>
      </c>
      <c r="AY62" s="197">
        <f t="shared" si="112"/>
        <v>0</v>
      </c>
      <c r="AZ62" s="60">
        <f t="shared" si="112"/>
        <v>0</v>
      </c>
      <c r="BA62" s="60">
        <f t="shared" si="112"/>
        <v>0</v>
      </c>
      <c r="BB62" s="60">
        <f t="shared" si="112"/>
        <v>0</v>
      </c>
      <c r="BC62" s="60">
        <f t="shared" si="112"/>
        <v>0</v>
      </c>
      <c r="BD62" s="60">
        <f t="shared" si="112"/>
        <v>0</v>
      </c>
      <c r="BE62" s="60">
        <f t="shared" si="112"/>
        <v>0</v>
      </c>
      <c r="BF62" s="60">
        <f t="shared" si="112"/>
        <v>0</v>
      </c>
      <c r="BG62" s="60">
        <f t="shared" si="112"/>
        <v>0</v>
      </c>
      <c r="BH62" s="60">
        <f t="shared" si="112"/>
        <v>0</v>
      </c>
      <c r="BI62" s="60">
        <f t="shared" si="112"/>
        <v>0</v>
      </c>
      <c r="BJ62" s="60">
        <f t="shared" si="112"/>
        <v>0</v>
      </c>
      <c r="BK62" s="60">
        <f t="shared" si="112"/>
        <v>0</v>
      </c>
      <c r="BL62" s="60">
        <f t="shared" si="112"/>
        <v>0</v>
      </c>
      <c r="BM62" s="60">
        <f t="shared" si="112"/>
        <v>0</v>
      </c>
      <c r="BN62" s="60">
        <f t="shared" si="112"/>
        <v>0</v>
      </c>
      <c r="BO62" s="60">
        <f t="shared" si="112"/>
        <v>0</v>
      </c>
      <c r="BP62" s="60">
        <f t="shared" si="112"/>
        <v>0</v>
      </c>
      <c r="BQ62" s="60">
        <f t="shared" si="112"/>
        <v>0</v>
      </c>
      <c r="BR62" s="60">
        <f t="shared" si="112"/>
        <v>0</v>
      </c>
      <c r="BS62" s="60">
        <f t="shared" si="112"/>
        <v>0</v>
      </c>
      <c r="BT62" s="60">
        <f t="shared" si="112"/>
        <v>0</v>
      </c>
      <c r="BU62" s="60">
        <f t="shared" si="112"/>
        <v>0</v>
      </c>
      <c r="BV62" s="60">
        <f t="shared" si="112"/>
        <v>0</v>
      </c>
      <c r="BW62" s="60">
        <f t="shared" si="112"/>
        <v>0</v>
      </c>
      <c r="BX62" s="60">
        <f t="shared" si="112"/>
        <v>0</v>
      </c>
      <c r="BY62" s="60">
        <f t="shared" si="112"/>
        <v>0</v>
      </c>
      <c r="BZ62" s="60">
        <f t="shared" si="112"/>
        <v>0</v>
      </c>
      <c r="CA62" s="60">
        <f t="shared" ref="CA62:EL62" si="113">SUM(CA63:CA64)</f>
        <v>0</v>
      </c>
      <c r="CB62" s="60">
        <f t="shared" si="113"/>
        <v>0</v>
      </c>
      <c r="CC62" s="60">
        <f t="shared" si="113"/>
        <v>0</v>
      </c>
      <c r="CD62" s="197">
        <f t="shared" si="113"/>
        <v>0</v>
      </c>
      <c r="CE62" s="197">
        <f t="shared" si="113"/>
        <v>0</v>
      </c>
      <c r="CF62" s="60">
        <f t="shared" si="113"/>
        <v>0</v>
      </c>
      <c r="CG62" s="60">
        <f t="shared" si="113"/>
        <v>0</v>
      </c>
      <c r="CH62" s="60">
        <f t="shared" si="113"/>
        <v>0</v>
      </c>
      <c r="CI62" s="60">
        <f t="shared" si="113"/>
        <v>0</v>
      </c>
      <c r="CJ62" s="60">
        <f t="shared" si="113"/>
        <v>0</v>
      </c>
      <c r="CK62" s="60">
        <f t="shared" si="113"/>
        <v>0</v>
      </c>
      <c r="CL62" s="60">
        <f t="shared" si="113"/>
        <v>0</v>
      </c>
      <c r="CM62" s="60">
        <f t="shared" si="113"/>
        <v>0</v>
      </c>
      <c r="CN62" s="60">
        <f t="shared" si="113"/>
        <v>0</v>
      </c>
      <c r="CO62" s="60">
        <f t="shared" si="113"/>
        <v>0</v>
      </c>
      <c r="CP62" s="60">
        <f t="shared" si="113"/>
        <v>0</v>
      </c>
      <c r="CQ62" s="60">
        <f t="shared" si="113"/>
        <v>0</v>
      </c>
      <c r="CR62" s="60">
        <f t="shared" si="113"/>
        <v>0</v>
      </c>
      <c r="CS62" s="60">
        <f t="shared" si="113"/>
        <v>0</v>
      </c>
      <c r="CT62" s="60">
        <f t="shared" si="113"/>
        <v>0</v>
      </c>
      <c r="CU62" s="60">
        <f t="shared" si="113"/>
        <v>0</v>
      </c>
      <c r="CV62" s="60">
        <f t="shared" si="113"/>
        <v>0</v>
      </c>
      <c r="CW62" s="60">
        <f t="shared" si="113"/>
        <v>0</v>
      </c>
      <c r="CX62" s="60">
        <f t="shared" si="113"/>
        <v>0</v>
      </c>
      <c r="CY62" s="60">
        <f t="shared" si="113"/>
        <v>0</v>
      </c>
      <c r="CZ62" s="60">
        <f t="shared" si="113"/>
        <v>0</v>
      </c>
      <c r="DA62" s="60">
        <f t="shared" si="113"/>
        <v>0</v>
      </c>
      <c r="DB62" s="60">
        <f t="shared" si="113"/>
        <v>0</v>
      </c>
      <c r="DC62" s="60">
        <f t="shared" si="113"/>
        <v>0</v>
      </c>
      <c r="DD62" s="60">
        <f t="shared" si="113"/>
        <v>0</v>
      </c>
      <c r="DE62" s="60">
        <f t="shared" si="113"/>
        <v>0</v>
      </c>
      <c r="DF62" s="60">
        <f t="shared" si="113"/>
        <v>0</v>
      </c>
      <c r="DG62" s="60">
        <f t="shared" si="113"/>
        <v>0</v>
      </c>
      <c r="DH62" s="60">
        <f t="shared" si="113"/>
        <v>0</v>
      </c>
      <c r="DI62" s="60">
        <f t="shared" si="113"/>
        <v>0</v>
      </c>
      <c r="DJ62" s="60">
        <f t="shared" si="113"/>
        <v>0</v>
      </c>
      <c r="DK62" s="60">
        <f t="shared" si="113"/>
        <v>0</v>
      </c>
      <c r="DL62" s="60">
        <f t="shared" si="113"/>
        <v>0</v>
      </c>
      <c r="DM62" s="60">
        <f t="shared" si="113"/>
        <v>0</v>
      </c>
      <c r="DN62" s="60">
        <f t="shared" si="113"/>
        <v>0</v>
      </c>
      <c r="DO62" s="60">
        <f t="shared" si="113"/>
        <v>0</v>
      </c>
      <c r="DP62" s="60">
        <f t="shared" si="113"/>
        <v>0</v>
      </c>
      <c r="DQ62" s="60">
        <f t="shared" si="113"/>
        <v>0</v>
      </c>
      <c r="DR62" s="60">
        <f t="shared" si="113"/>
        <v>0</v>
      </c>
      <c r="DS62" s="60">
        <f t="shared" si="113"/>
        <v>0</v>
      </c>
      <c r="DT62" s="60">
        <f t="shared" si="113"/>
        <v>0</v>
      </c>
      <c r="DU62" s="60">
        <f t="shared" si="113"/>
        <v>0</v>
      </c>
      <c r="DV62" s="60">
        <f t="shared" si="113"/>
        <v>0</v>
      </c>
      <c r="DW62" s="60">
        <f t="shared" si="113"/>
        <v>0</v>
      </c>
      <c r="DX62" s="60">
        <f t="shared" si="113"/>
        <v>0</v>
      </c>
      <c r="DY62" s="60">
        <f t="shared" si="113"/>
        <v>0</v>
      </c>
      <c r="DZ62" s="60">
        <f t="shared" si="113"/>
        <v>0</v>
      </c>
      <c r="EA62" s="60">
        <f t="shared" si="113"/>
        <v>0</v>
      </c>
      <c r="EB62" s="60">
        <f t="shared" si="113"/>
        <v>0</v>
      </c>
      <c r="EC62" s="60">
        <f t="shared" si="113"/>
        <v>0</v>
      </c>
      <c r="ED62" s="60">
        <f t="shared" si="113"/>
        <v>0</v>
      </c>
      <c r="EE62" s="60">
        <f t="shared" si="113"/>
        <v>0</v>
      </c>
      <c r="EF62" s="60">
        <f t="shared" si="113"/>
        <v>0</v>
      </c>
      <c r="EG62" s="60">
        <f t="shared" si="113"/>
        <v>0</v>
      </c>
      <c r="EH62" s="197">
        <f t="shared" si="113"/>
        <v>0</v>
      </c>
      <c r="EI62" s="197">
        <f t="shared" si="113"/>
        <v>0</v>
      </c>
      <c r="EJ62" s="60">
        <f t="shared" si="113"/>
        <v>0</v>
      </c>
      <c r="EK62" s="60">
        <f t="shared" si="113"/>
        <v>0</v>
      </c>
      <c r="EL62" s="60">
        <f t="shared" si="113"/>
        <v>0</v>
      </c>
      <c r="EM62" s="60">
        <f t="shared" ref="EM62:EQ62" si="114">SUM(EM63:EM64)</f>
        <v>0</v>
      </c>
      <c r="EN62" s="60"/>
      <c r="EO62" s="60"/>
      <c r="EP62" s="60">
        <f t="shared" si="114"/>
        <v>271</v>
      </c>
      <c r="EQ62" s="60">
        <f t="shared" si="114"/>
        <v>14180654.487999998</v>
      </c>
    </row>
    <row r="63" spans="1:147" ht="30" customHeight="1" x14ac:dyDescent="0.25">
      <c r="A63" s="13"/>
      <c r="B63" s="13">
        <v>40</v>
      </c>
      <c r="C63" s="126" t="s">
        <v>258</v>
      </c>
      <c r="D63" s="47" t="s">
        <v>259</v>
      </c>
      <c r="E63" s="15">
        <v>13916</v>
      </c>
      <c r="F63" s="16">
        <v>1.53</v>
      </c>
      <c r="G63" s="17"/>
      <c r="H63" s="49">
        <v>1</v>
      </c>
      <c r="I63" s="50"/>
      <c r="J63" s="48">
        <v>1.4</v>
      </c>
      <c r="K63" s="48">
        <v>1.68</v>
      </c>
      <c r="L63" s="48">
        <v>2.23</v>
      </c>
      <c r="M63" s="51">
        <v>2.57</v>
      </c>
      <c r="N63" s="19"/>
      <c r="O63" s="20">
        <f>N63*E63*F63*H63*J63*$O$9</f>
        <v>0</v>
      </c>
      <c r="P63" s="52"/>
      <c r="Q63" s="20">
        <f>P63*E63*F63*H63*J63*$Q$9</f>
        <v>0</v>
      </c>
      <c r="R63" s="21"/>
      <c r="S63" s="21">
        <f>R63*E63*F63*H63*J63*$S$9</f>
        <v>0</v>
      </c>
      <c r="T63" s="19"/>
      <c r="U63" s="20">
        <f>SUM(T63*E63*F63*H63*J63*$U$9)</f>
        <v>0</v>
      </c>
      <c r="V63" s="19"/>
      <c r="W63" s="21">
        <f>SUM(V63*E63*F63*H63*J63*$W$9)</f>
        <v>0</v>
      </c>
      <c r="X63" s="19"/>
      <c r="Y63" s="20">
        <f>SUM(X63*E63*F63*H63*J63*$Y$9)</f>
        <v>0</v>
      </c>
      <c r="Z63" s="21"/>
      <c r="AA63" s="20">
        <f>SUM(Z63*E63*F63*H63*J63*$AA$9)</f>
        <v>0</v>
      </c>
      <c r="AB63" s="20"/>
      <c r="AC63" s="20"/>
      <c r="AD63" s="21">
        <v>45</v>
      </c>
      <c r="AE63" s="20">
        <f>SUM(AD63*E63*F63*H63*J63*$AE$9)</f>
        <v>1341363.24</v>
      </c>
      <c r="AF63" s="21"/>
      <c r="AG63" s="20">
        <f>SUM(AF63*E63*F63*H63*K63*$AG$9)</f>
        <v>0</v>
      </c>
      <c r="AH63" s="21"/>
      <c r="AI63" s="20">
        <f>SUM(AH63*E63*F63*H63*K63*$AI$9)</f>
        <v>0</v>
      </c>
      <c r="AJ63" s="19">
        <v>35</v>
      </c>
      <c r="AK63" s="20">
        <f>SUM(AJ63*E63*F63*H63*J63*$AK$9)</f>
        <v>1043282.52</v>
      </c>
      <c r="AL63" s="21"/>
      <c r="AM63" s="21">
        <f>SUM(AL63*E63*F63*H63*J63*$AM$9)</f>
        <v>0</v>
      </c>
      <c r="AN63" s="19"/>
      <c r="AO63" s="20">
        <f>SUM(AN63*E63*F63*H63*J63*$AO$9)</f>
        <v>0</v>
      </c>
      <c r="AP63" s="19"/>
      <c r="AQ63" s="20">
        <f>SUM(AP63*E63*F63*H63*J63*$AQ$9)</f>
        <v>0</v>
      </c>
      <c r="AR63" s="21"/>
      <c r="AS63" s="20">
        <f>SUM(E63*F63*H63*J63*AR63*$AS$9)</f>
        <v>0</v>
      </c>
      <c r="AT63" s="21"/>
      <c r="AU63" s="20">
        <f>SUM(AT63*E63*F63*H63*J63*$AU$9)</f>
        <v>0</v>
      </c>
      <c r="AV63" s="19"/>
      <c r="AW63" s="20">
        <f>SUM(AV63*E63*F63*H63*J63*$AW$9)</f>
        <v>0</v>
      </c>
      <c r="AX63" s="19"/>
      <c r="AY63" s="21">
        <f>SUM(AX63*E63*F63*H63*J63*$AY$9)</f>
        <v>0</v>
      </c>
      <c r="AZ63" s="19"/>
      <c r="BA63" s="20">
        <f>SUM(AZ63*E63*F63*H63*J63*$BA$9)</f>
        <v>0</v>
      </c>
      <c r="BB63" s="19"/>
      <c r="BC63" s="20">
        <f>SUM(BB63*E63*F63*H63*J63*$BC$9)</f>
        <v>0</v>
      </c>
      <c r="BD63" s="19"/>
      <c r="BE63" s="20">
        <f>SUM(BD63*E63*F63*H63*J63*$BE$9)</f>
        <v>0</v>
      </c>
      <c r="BF63" s="19"/>
      <c r="BG63" s="20">
        <f>SUM(BF63*E63*F63*H63*J63*$BG$9)</f>
        <v>0</v>
      </c>
      <c r="BH63" s="19"/>
      <c r="BI63" s="20">
        <f>BH63*E63*F63*H63*J63*$BI$9</f>
        <v>0</v>
      </c>
      <c r="BJ63" s="19"/>
      <c r="BK63" s="20">
        <f>BJ63*E63*F63*H63*J63*$BK$9</f>
        <v>0</v>
      </c>
      <c r="BL63" s="19"/>
      <c r="BM63" s="20">
        <f>BL63*E63*F63*H63*J63*$BM$9</f>
        <v>0</v>
      </c>
      <c r="BN63" s="19"/>
      <c r="BO63" s="20">
        <f>SUM(BN63*E63*F63*H63*J63*$BO$9)</f>
        <v>0</v>
      </c>
      <c r="BP63" s="19"/>
      <c r="BQ63" s="20">
        <f>SUM(BP63*E63*F63*H63*J63*$BQ$9)</f>
        <v>0</v>
      </c>
      <c r="BR63" s="19"/>
      <c r="BS63" s="20">
        <f>SUM(BR63*E63*F63*H63*J63*$BS$9)</f>
        <v>0</v>
      </c>
      <c r="BT63" s="19"/>
      <c r="BU63" s="20">
        <f>SUM(BT63*E63*F63*H63*J63*$BU$9)</f>
        <v>0</v>
      </c>
      <c r="BV63" s="19"/>
      <c r="BW63" s="20">
        <f>SUM(BV63*E63*F63*H63*J63*$BW$9)</f>
        <v>0</v>
      </c>
      <c r="BX63" s="23"/>
      <c r="BY63" s="24">
        <f>BX63*E63*F63*H63*J63*$BY$9</f>
        <v>0</v>
      </c>
      <c r="BZ63" s="19"/>
      <c r="CA63" s="20">
        <f>SUM(BZ63*E63*F63*H63*J63*$CA$9)</f>
        <v>0</v>
      </c>
      <c r="CB63" s="21"/>
      <c r="CC63" s="20">
        <f>SUM(CB63*E63*F63*H63*J63*$CC$9)</f>
        <v>0</v>
      </c>
      <c r="CD63" s="19"/>
      <c r="CE63" s="20">
        <f>SUM(CD63*E63*F63*H63*J63*$CE$9)</f>
        <v>0</v>
      </c>
      <c r="CF63" s="19"/>
      <c r="CG63" s="20">
        <f>SUM(CF63*E63*F63*H63*J63*$CG$9)</f>
        <v>0</v>
      </c>
      <c r="CH63" s="19"/>
      <c r="CI63" s="20">
        <f>CH63*E63*F63*H63*J63*$CI$9</f>
        <v>0</v>
      </c>
      <c r="CJ63" s="55"/>
      <c r="CK63" s="20">
        <f>SUM(CJ63*E63*F63*H63*J63*$CK$9)</f>
        <v>0</v>
      </c>
      <c r="CL63" s="21"/>
      <c r="CM63" s="20">
        <f>SUM(CL63*E63*F63*H63*K63*$CM$9)</f>
        <v>0</v>
      </c>
      <c r="CN63" s="19"/>
      <c r="CO63" s="20">
        <f>SUM(CN63*E63*F63*H63*K63*$CO$9)</f>
        <v>0</v>
      </c>
      <c r="CP63" s="19"/>
      <c r="CQ63" s="20">
        <f>SUM(CP63*E63*F63*H63*K63*$CQ$9)</f>
        <v>0</v>
      </c>
      <c r="CR63" s="21"/>
      <c r="CS63" s="20">
        <f>SUM(CR63*E63*F63*H63*K63*$CS$9)</f>
        <v>0</v>
      </c>
      <c r="CT63" s="21"/>
      <c r="CU63" s="20">
        <f>SUM(CT63*E63*F63*H63*K63*$CU$9)</f>
        <v>0</v>
      </c>
      <c r="CV63" s="21"/>
      <c r="CW63" s="20">
        <f>SUM(CV63*E63*F63*H63*K63*$CW$9)</f>
        <v>0</v>
      </c>
      <c r="CX63" s="19"/>
      <c r="CY63" s="20">
        <f>SUM(CX63*E63*F63*H63*K63*$CY$9)</f>
        <v>0</v>
      </c>
      <c r="CZ63" s="19"/>
      <c r="DA63" s="20">
        <f>SUM(CZ63*E63*F63*H63*K63*$DA$9)</f>
        <v>0</v>
      </c>
      <c r="DB63" s="19"/>
      <c r="DC63" s="20">
        <f>SUM(DB63*E63*F63*H63*K63*$DC$9)</f>
        <v>0</v>
      </c>
      <c r="DD63" s="21"/>
      <c r="DE63" s="20">
        <f>SUM(DD63*E63*F63*H63*K63*$DE$9)</f>
        <v>0</v>
      </c>
      <c r="DF63" s="19"/>
      <c r="DG63" s="20">
        <f>SUM(DF63*E63*F63*H63*K63*$DG$9)</f>
        <v>0</v>
      </c>
      <c r="DH63" s="19"/>
      <c r="DI63" s="20">
        <f>SUM(DH63*E63*F63*H63*K63*$DI$9)</f>
        <v>0</v>
      </c>
      <c r="DJ63" s="19"/>
      <c r="DK63" s="20">
        <f>SUM(DJ63*E63*F63*H63*K63*$DK$9)</f>
        <v>0</v>
      </c>
      <c r="DL63" s="19"/>
      <c r="DM63" s="20">
        <f>SUM(DL63*E63*F63*H63*K63*$DM$9)</f>
        <v>0</v>
      </c>
      <c r="DN63" s="19"/>
      <c r="DO63" s="20">
        <f>SUM(DN63*E63*F63*H63*K63*$DO$9)</f>
        <v>0</v>
      </c>
      <c r="DP63" s="19"/>
      <c r="DQ63" s="20">
        <f>DP63*E63*F63*H63*K63*$DQ$9</f>
        <v>0</v>
      </c>
      <c r="DR63" s="19"/>
      <c r="DS63" s="20">
        <f>SUM(DR63*E63*F63*H63*K63*$DS$9)</f>
        <v>0</v>
      </c>
      <c r="DT63" s="19"/>
      <c r="DU63" s="20">
        <f>SUM(DT63*E63*F63*H63*K63*$DU$9)</f>
        <v>0</v>
      </c>
      <c r="DV63" s="19"/>
      <c r="DW63" s="20">
        <f>SUM(DV63*E63*F63*H63*L63*$DW$9)</f>
        <v>0</v>
      </c>
      <c r="DX63" s="19"/>
      <c r="DY63" s="20">
        <f>SUM(DX63*E63*F63*H63*M63*$DY$9)</f>
        <v>0</v>
      </c>
      <c r="DZ63" s="19"/>
      <c r="EA63" s="20">
        <f>SUM(DZ63*E63*F63*H63*J63*$EA$9)</f>
        <v>0</v>
      </c>
      <c r="EB63" s="19"/>
      <c r="EC63" s="20">
        <f>SUM(EB63*E63*F63*H63*J63*$EC$9)</f>
        <v>0</v>
      </c>
      <c r="ED63" s="19"/>
      <c r="EE63" s="20">
        <f>SUM(ED63*E63*F63*H63*J63*$EE$9)</f>
        <v>0</v>
      </c>
      <c r="EF63" s="19"/>
      <c r="EG63" s="20">
        <f>SUM(EF63*E63*F63*H63*J63*$EG$9)</f>
        <v>0</v>
      </c>
      <c r="EH63" s="19"/>
      <c r="EI63" s="20">
        <f>EH63*E63*F63*H63*J63*$EI$9</f>
        <v>0</v>
      </c>
      <c r="EJ63" s="19"/>
      <c r="EK63" s="20">
        <f>EJ63*E63*F63*H63*J63*$EK$9</f>
        <v>0</v>
      </c>
      <c r="EL63" s="19"/>
      <c r="EM63" s="20"/>
      <c r="EN63" s="25"/>
      <c r="EO63" s="25"/>
      <c r="EP63" s="26">
        <f>SUM(N63,X63,P63,R63,Z63,T63,V63,AD63,AF63,AH63,AJ63,AL63,AR63,AT63,AV63,AP63,CL63,CR63,CV63,BZ63,CB63,DB63,DD63,DF63,DH63,DJ63,DL63,DN63,AX63,AN63,AZ63,BB63,BD63,BF63,BH63,BJ63,BL63,BN63,BP63,BR63,BT63,ED63,EF63,DZ63,EB63,BV63,BX63,CT63,CN63,CP63,CX63,CZ63,CD63,CF63,CH63,CJ63,DP63,DR63,DT63,DV63,DX63,EH63,EJ63,EL63)</f>
        <v>80</v>
      </c>
      <c r="EQ63" s="26">
        <f>SUM(O63,Y63,Q63,S63,AA63,U63,W63,AE63,AG63,AI63,AK63,AM63,AS63,AU63,AW63,AQ63,CM63,CS63,CW63,CA63,CC63,DC63,DE63,DG63,DI63,DK63,DM63,DO63,AY63,AO63,BA63,BC63,BE63,BG63,BI63,BK63,BM63,BO63,BQ63,BS63,BU63,EE63,EG63,EA63,EC63,BW63,BY63,CU63,CO63,CQ63,CY63,DA63,CE63,CG63,CI63,CK63,DQ63,DS63,DU63,DW63,DY63,EI63,EK63,EM63)</f>
        <v>2384645.7599999998</v>
      </c>
    </row>
    <row r="64" spans="1:147" s="132" customFormat="1" ht="30" customHeight="1" x14ac:dyDescent="0.25">
      <c r="A64" s="13"/>
      <c r="B64" s="13">
        <v>41</v>
      </c>
      <c r="C64" s="126" t="s">
        <v>260</v>
      </c>
      <c r="D64" s="63" t="s">
        <v>261</v>
      </c>
      <c r="E64" s="15">
        <v>13916</v>
      </c>
      <c r="F64" s="16">
        <v>3.17</v>
      </c>
      <c r="G64" s="17"/>
      <c r="H64" s="49">
        <v>1</v>
      </c>
      <c r="I64" s="50"/>
      <c r="J64" s="48">
        <v>1.4</v>
      </c>
      <c r="K64" s="48">
        <v>1.68</v>
      </c>
      <c r="L64" s="48">
        <v>2.23</v>
      </c>
      <c r="M64" s="51">
        <v>2.57</v>
      </c>
      <c r="N64" s="19"/>
      <c r="O64" s="20">
        <f>N64*E64*F64*H64*J64*$O$9</f>
        <v>0</v>
      </c>
      <c r="P64" s="52"/>
      <c r="Q64" s="20">
        <f>P64*E64*F64*H64*J64*$Q$9</f>
        <v>0</v>
      </c>
      <c r="R64" s="21">
        <v>76</v>
      </c>
      <c r="S64" s="21">
        <f>R64*E64*F64*H64*J64*$S$9</f>
        <v>4693699.8079999993</v>
      </c>
      <c r="T64" s="19"/>
      <c r="U64" s="20">
        <f>SUM(T64*E64*F64*H64*J64*$U$9)</f>
        <v>0</v>
      </c>
      <c r="V64" s="19"/>
      <c r="W64" s="21">
        <f>SUM(V64*E64*F64*H64*J64*$W$9)</f>
        <v>0</v>
      </c>
      <c r="X64" s="19"/>
      <c r="Y64" s="20">
        <f>SUM(X64*E64*F64*H64*J64*$Y$9)</f>
        <v>0</v>
      </c>
      <c r="Z64" s="21"/>
      <c r="AA64" s="20">
        <f>SUM(Z64*E64*F64*H64*J64*$AA$9)</f>
        <v>0</v>
      </c>
      <c r="AB64" s="20"/>
      <c r="AC64" s="20"/>
      <c r="AD64" s="21"/>
      <c r="AE64" s="20">
        <f>SUM(AD64*E64*F64*H64*J64*$AE$9)</f>
        <v>0</v>
      </c>
      <c r="AF64" s="21"/>
      <c r="AG64" s="20">
        <f>SUM(AF64*E64*F64*H64*K64*$AG$9)</f>
        <v>0</v>
      </c>
      <c r="AH64" s="21"/>
      <c r="AI64" s="20">
        <f>SUM(AH64*E64*F64*H64*K64*$AI$9)</f>
        <v>0</v>
      </c>
      <c r="AJ64" s="19">
        <v>115</v>
      </c>
      <c r="AK64" s="20">
        <f>SUM(AJ64*E64*F64*H64*J64*$AK$9)</f>
        <v>7102308.919999999</v>
      </c>
      <c r="AL64" s="21"/>
      <c r="AM64" s="21">
        <f>SUM(AL64*E64*F64*H64*J64*$AM$9)</f>
        <v>0</v>
      </c>
      <c r="AN64" s="19"/>
      <c r="AO64" s="20">
        <f>SUM(AN64*E64*F64*H64*J64*$AO$9)</f>
        <v>0</v>
      </c>
      <c r="AP64" s="55"/>
      <c r="AQ64" s="20">
        <f>SUM(AP64*E64*F64*H64*J64*$AQ$9)</f>
        <v>0</v>
      </c>
      <c r="AR64" s="21"/>
      <c r="AS64" s="20">
        <f>SUM(E64*F64*H64*J64*AR64*$AS$9)</f>
        <v>0</v>
      </c>
      <c r="AT64" s="21"/>
      <c r="AU64" s="20">
        <f>SUM(AT64*E64*F64*H64*J64*$AU$9)</f>
        <v>0</v>
      </c>
      <c r="AV64" s="19"/>
      <c r="AW64" s="20">
        <f>SUM(AV64*E64*F64*H64*J64*$AW$9)</f>
        <v>0</v>
      </c>
      <c r="AX64" s="19"/>
      <c r="AY64" s="21">
        <f>SUM(AX64*E64*F64*H64*J64*$AY$9)</f>
        <v>0</v>
      </c>
      <c r="AZ64" s="19"/>
      <c r="BA64" s="20">
        <f>SUM(AZ64*E64*F64*H64*J64*$BA$9)</f>
        <v>0</v>
      </c>
      <c r="BB64" s="19"/>
      <c r="BC64" s="20">
        <f>SUM(BB64*E64*F64*H64*J64*$BC$9)</f>
        <v>0</v>
      </c>
      <c r="BD64" s="19"/>
      <c r="BE64" s="20">
        <f>SUM(BD64*E64*F64*H64*J64*$BE$9)</f>
        <v>0</v>
      </c>
      <c r="BF64" s="19"/>
      <c r="BG64" s="20">
        <f>SUM(BF64*E64*F64*H64*J64*$BG$9)</f>
        <v>0</v>
      </c>
      <c r="BH64" s="19"/>
      <c r="BI64" s="20">
        <f>BH64*E64*F64*H64*J64*$BI$9</f>
        <v>0</v>
      </c>
      <c r="BJ64" s="19"/>
      <c r="BK64" s="20">
        <f>BJ64*E64*F64*H64*J64*$BK$9</f>
        <v>0</v>
      </c>
      <c r="BL64" s="19"/>
      <c r="BM64" s="20">
        <f>BL64*E64*F64*H64*J64*$BM$9</f>
        <v>0</v>
      </c>
      <c r="BN64" s="19"/>
      <c r="BO64" s="20">
        <f>SUM(BN64*E64*F64*H64*J64*$BO$9)</f>
        <v>0</v>
      </c>
      <c r="BP64" s="19"/>
      <c r="BQ64" s="20">
        <f>SUM(BP64*E64*F64*H64*J64*$BQ$9)</f>
        <v>0</v>
      </c>
      <c r="BR64" s="19"/>
      <c r="BS64" s="20">
        <f>SUM(BR64*E64*F64*H64*J64*$BS$9)</f>
        <v>0</v>
      </c>
      <c r="BT64" s="19"/>
      <c r="BU64" s="20">
        <f>SUM(BT64*E64*F64*H64*J64*$BU$9)</f>
        <v>0</v>
      </c>
      <c r="BV64" s="19"/>
      <c r="BW64" s="20">
        <f>SUM(BV64*E64*F64*H64*J64*$BW$9)</f>
        <v>0</v>
      </c>
      <c r="BX64" s="23"/>
      <c r="BY64" s="24">
        <f>BX64*E64*F64*H64*J64*$BY$9</f>
        <v>0</v>
      </c>
      <c r="BZ64" s="19"/>
      <c r="CA64" s="20">
        <f>SUM(BZ64*E64*F64*H64*J64*$CA$9)</f>
        <v>0</v>
      </c>
      <c r="CB64" s="21"/>
      <c r="CC64" s="20">
        <f>SUM(CB64*E64*F64*H64*J64*$CC$9)</f>
        <v>0</v>
      </c>
      <c r="CD64" s="19"/>
      <c r="CE64" s="20">
        <f>SUM(CD64*E64*F64*H64*J64*$CE$9)</f>
        <v>0</v>
      </c>
      <c r="CF64" s="19"/>
      <c r="CG64" s="20">
        <f>SUM(CF64*E64*F64*H64*J64*$CG$9)</f>
        <v>0</v>
      </c>
      <c r="CH64" s="19"/>
      <c r="CI64" s="20">
        <f>CH64*E64*F64*H64*J64*$CI$9</f>
        <v>0</v>
      </c>
      <c r="CJ64" s="55"/>
      <c r="CK64" s="20">
        <f>SUM(CJ64*E64*F64*H64*J64*$CK$9)</f>
        <v>0</v>
      </c>
      <c r="CL64" s="21"/>
      <c r="CM64" s="20">
        <f>SUM(CL64*E64*F64*H64*K64*$CM$9)</f>
        <v>0</v>
      </c>
      <c r="CN64" s="19"/>
      <c r="CO64" s="20">
        <f>SUM(CN64*E64*F64*H64*K64*$CO$9)</f>
        <v>0</v>
      </c>
      <c r="CP64" s="19"/>
      <c r="CQ64" s="20">
        <f>SUM(CP64*E64*F64*H64*K64*$CQ$9)</f>
        <v>0</v>
      </c>
      <c r="CR64" s="21"/>
      <c r="CS64" s="20">
        <f>SUM(CR64*E64*F64*H64*K64*$CS$9)</f>
        <v>0</v>
      </c>
      <c r="CT64" s="21"/>
      <c r="CU64" s="20">
        <f>SUM(CT64*E64*F64*H64*K64*$CU$9)</f>
        <v>0</v>
      </c>
      <c r="CV64" s="21"/>
      <c r="CW64" s="20">
        <f>SUM(CV64*E64*F64*H64*K64*$CW$9)</f>
        <v>0</v>
      </c>
      <c r="CX64" s="19"/>
      <c r="CY64" s="20">
        <f>SUM(CX64*E64*F64*H64*K64*$CY$9)</f>
        <v>0</v>
      </c>
      <c r="CZ64" s="19"/>
      <c r="DA64" s="20">
        <f>SUM(CZ64*E64*F64*H64*K64*$DA$9)</f>
        <v>0</v>
      </c>
      <c r="DB64" s="19"/>
      <c r="DC64" s="20">
        <f>SUM(DB64*E64*F64*H64*K64*$DC$9)</f>
        <v>0</v>
      </c>
      <c r="DD64" s="21"/>
      <c r="DE64" s="20">
        <f>SUM(DD64*E64*F64*H64*K64*$DE$9)</f>
        <v>0</v>
      </c>
      <c r="DF64" s="19"/>
      <c r="DG64" s="20">
        <f>SUM(DF64*E64*F64*H64*K64*$DG$9)</f>
        <v>0</v>
      </c>
      <c r="DH64" s="19"/>
      <c r="DI64" s="20">
        <f>SUM(DH64*E64*F64*H64*K64*$DI$9)</f>
        <v>0</v>
      </c>
      <c r="DJ64" s="19"/>
      <c r="DK64" s="20">
        <f>SUM(DJ64*E64*F64*H64*K64*$DK$9)</f>
        <v>0</v>
      </c>
      <c r="DL64" s="19"/>
      <c r="DM64" s="20">
        <f>SUM(DL64*E64*F64*H64*K64*$DM$9)</f>
        <v>0</v>
      </c>
      <c r="DN64" s="19"/>
      <c r="DO64" s="20">
        <f>SUM(DN64*E64*F64*H64*K64*$DO$9)</f>
        <v>0</v>
      </c>
      <c r="DP64" s="19"/>
      <c r="DQ64" s="20">
        <f>DP64*E64*F64*H64*K64*$DQ$9</f>
        <v>0</v>
      </c>
      <c r="DR64" s="19"/>
      <c r="DS64" s="20">
        <f>SUM(DR64*E64*F64*H64*K64*$DS$9)</f>
        <v>0</v>
      </c>
      <c r="DT64" s="19"/>
      <c r="DU64" s="20">
        <f>SUM(DT64*E64*F64*H64*K64*$DU$9)</f>
        <v>0</v>
      </c>
      <c r="DV64" s="19"/>
      <c r="DW64" s="20">
        <f>SUM(DV64*E64*F64*H64*L64*$DW$9)</f>
        <v>0</v>
      </c>
      <c r="DX64" s="19"/>
      <c r="DY64" s="20">
        <f>SUM(DX64*E64*F64*H64*M64*$DY$9)</f>
        <v>0</v>
      </c>
      <c r="DZ64" s="55"/>
      <c r="EA64" s="20">
        <f>SUM(DZ64*E64*F64*H64*J64*$EA$9)</f>
        <v>0</v>
      </c>
      <c r="EB64" s="19"/>
      <c r="EC64" s="20">
        <f>SUM(EB64*E64*F64*H64*J64*$EC$9)</f>
        <v>0</v>
      </c>
      <c r="ED64" s="19"/>
      <c r="EE64" s="20">
        <f>SUM(ED64*E64*F64*H64*J64*$EE$9)</f>
        <v>0</v>
      </c>
      <c r="EF64" s="19"/>
      <c r="EG64" s="20">
        <f>SUM(EF64*E64*F64*H64*J64*$EG$9)</f>
        <v>0</v>
      </c>
      <c r="EH64" s="19"/>
      <c r="EI64" s="20">
        <f>EH64*E64*F64*H64*J64*$EI$9</f>
        <v>0</v>
      </c>
      <c r="EJ64" s="19"/>
      <c r="EK64" s="20">
        <f>EJ64*E64*F64*H64*J64*$EK$9</f>
        <v>0</v>
      </c>
      <c r="EL64" s="19"/>
      <c r="EM64" s="20">
        <f>EL64*E64*F64*H64*K64*EM9</f>
        <v>0</v>
      </c>
      <c r="EN64" s="25"/>
      <c r="EO64" s="25"/>
      <c r="EP64" s="26">
        <f>SUM(N64,X64,P64,R64,Z64,T64,V64,AD64,AF64,AH64,AJ64,AL64,AR64,AT64,AV64,AP64,CL64,CR64,CV64,BZ64,CB64,DB64,DD64,DF64,DH64,DJ64,DL64,DN64,AX64,AN64,AZ64,BB64,BD64,BF64,BH64,BJ64,BL64,BN64,BP64,BR64,BT64,ED64,EF64,DZ64,EB64,BV64,BX64,CT64,CN64,CP64,CX64,CZ64,CD64,CF64,CH64,CJ64,DP64,DR64,DT64,DV64,DX64,EH64,EJ64,EL64)</f>
        <v>191</v>
      </c>
      <c r="EQ64" s="26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11796008.727999998</v>
      </c>
    </row>
    <row r="65" spans="1:147" s="132" customFormat="1" ht="15" customHeight="1" x14ac:dyDescent="0.25">
      <c r="A65" s="188">
        <v>15</v>
      </c>
      <c r="B65" s="188"/>
      <c r="C65" s="182" t="s">
        <v>262</v>
      </c>
      <c r="D65" s="199" t="s">
        <v>263</v>
      </c>
      <c r="E65" s="189">
        <v>13916</v>
      </c>
      <c r="F65" s="190"/>
      <c r="G65" s="191"/>
      <c r="H65" s="185"/>
      <c r="I65" s="193"/>
      <c r="J65" s="196">
        <v>1.4</v>
      </c>
      <c r="K65" s="196">
        <v>1.68</v>
      </c>
      <c r="L65" s="196">
        <v>2.23</v>
      </c>
      <c r="M65" s="195">
        <v>2.57</v>
      </c>
      <c r="N65" s="55">
        <f>SUM(N66:N68)</f>
        <v>5</v>
      </c>
      <c r="O65" s="55">
        <f t="shared" ref="O65:BZ65" si="115">SUM(O66:O68)</f>
        <v>95463.75999999998</v>
      </c>
      <c r="P65" s="55">
        <f t="shared" si="115"/>
        <v>0</v>
      </c>
      <c r="Q65" s="55">
        <f t="shared" si="115"/>
        <v>0</v>
      </c>
      <c r="R65" s="55">
        <f t="shared" si="115"/>
        <v>0</v>
      </c>
      <c r="S65" s="55">
        <f t="shared" si="115"/>
        <v>0</v>
      </c>
      <c r="T65" s="187">
        <f t="shared" si="115"/>
        <v>0</v>
      </c>
      <c r="U65" s="187">
        <f t="shared" si="115"/>
        <v>0</v>
      </c>
      <c r="V65" s="55">
        <f t="shared" si="115"/>
        <v>0</v>
      </c>
      <c r="W65" s="55">
        <f t="shared" si="115"/>
        <v>0</v>
      </c>
      <c r="X65" s="55">
        <f t="shared" si="115"/>
        <v>0</v>
      </c>
      <c r="Y65" s="55">
        <f t="shared" si="115"/>
        <v>0</v>
      </c>
      <c r="Z65" s="55">
        <f t="shared" si="115"/>
        <v>80</v>
      </c>
      <c r="AA65" s="55">
        <f t="shared" si="115"/>
        <v>1527420.1599999997</v>
      </c>
      <c r="AB65" s="55">
        <f t="shared" si="115"/>
        <v>0</v>
      </c>
      <c r="AC65" s="55">
        <f t="shared" si="115"/>
        <v>0</v>
      </c>
      <c r="AD65" s="55">
        <f t="shared" si="115"/>
        <v>240</v>
      </c>
      <c r="AE65" s="55">
        <f t="shared" si="115"/>
        <v>4582260.4799999995</v>
      </c>
      <c r="AF65" s="55">
        <f t="shared" si="115"/>
        <v>0</v>
      </c>
      <c r="AG65" s="55">
        <f t="shared" si="115"/>
        <v>0</v>
      </c>
      <c r="AH65" s="55">
        <f t="shared" si="115"/>
        <v>70</v>
      </c>
      <c r="AI65" s="55">
        <f t="shared" si="115"/>
        <v>1603791.1679999998</v>
      </c>
      <c r="AJ65" s="55">
        <f t="shared" si="115"/>
        <v>172</v>
      </c>
      <c r="AK65" s="55">
        <f t="shared" si="115"/>
        <v>3283953.3439999996</v>
      </c>
      <c r="AL65" s="55">
        <f t="shared" si="115"/>
        <v>0</v>
      </c>
      <c r="AM65" s="55">
        <f t="shared" si="115"/>
        <v>0</v>
      </c>
      <c r="AN65" s="55">
        <f t="shared" si="115"/>
        <v>0</v>
      </c>
      <c r="AO65" s="55">
        <f t="shared" si="115"/>
        <v>0</v>
      </c>
      <c r="AP65" s="187">
        <f t="shared" si="115"/>
        <v>1011</v>
      </c>
      <c r="AQ65" s="187">
        <f t="shared" si="115"/>
        <v>20502888.112</v>
      </c>
      <c r="AR65" s="55">
        <f t="shared" si="115"/>
        <v>0</v>
      </c>
      <c r="AS65" s="55">
        <f t="shared" si="115"/>
        <v>0</v>
      </c>
      <c r="AT65" s="55">
        <f t="shared" si="115"/>
        <v>0</v>
      </c>
      <c r="AU65" s="55">
        <f t="shared" si="115"/>
        <v>0</v>
      </c>
      <c r="AV65" s="55">
        <f t="shared" si="115"/>
        <v>0</v>
      </c>
      <c r="AW65" s="55">
        <f t="shared" si="115"/>
        <v>0</v>
      </c>
      <c r="AX65" s="187">
        <f t="shared" si="115"/>
        <v>50</v>
      </c>
      <c r="AY65" s="187">
        <f t="shared" si="115"/>
        <v>1343506.3039999998</v>
      </c>
      <c r="AZ65" s="55">
        <f t="shared" si="115"/>
        <v>100</v>
      </c>
      <c r="BA65" s="55">
        <f t="shared" si="115"/>
        <v>1909275.2</v>
      </c>
      <c r="BB65" s="55">
        <f t="shared" si="115"/>
        <v>16</v>
      </c>
      <c r="BC65" s="55">
        <f t="shared" si="115"/>
        <v>305484.03200000001</v>
      </c>
      <c r="BD65" s="55">
        <f t="shared" si="115"/>
        <v>20</v>
      </c>
      <c r="BE65" s="55">
        <f t="shared" si="115"/>
        <v>381855.03999999992</v>
      </c>
      <c r="BF65" s="55">
        <f t="shared" si="115"/>
        <v>190</v>
      </c>
      <c r="BG65" s="55">
        <f t="shared" si="115"/>
        <v>3627622.8799999994</v>
      </c>
      <c r="BH65" s="55">
        <f t="shared" si="115"/>
        <v>170</v>
      </c>
      <c r="BI65" s="55">
        <f t="shared" si="115"/>
        <v>4884237.68</v>
      </c>
      <c r="BJ65" s="55">
        <f t="shared" si="115"/>
        <v>0</v>
      </c>
      <c r="BK65" s="55">
        <f t="shared" si="115"/>
        <v>0</v>
      </c>
      <c r="BL65" s="55">
        <f t="shared" si="115"/>
        <v>385</v>
      </c>
      <c r="BM65" s="55">
        <f t="shared" si="115"/>
        <v>7350709.5199999996</v>
      </c>
      <c r="BN65" s="55">
        <f t="shared" si="115"/>
        <v>0</v>
      </c>
      <c r="BO65" s="55">
        <f t="shared" si="115"/>
        <v>0</v>
      </c>
      <c r="BP65" s="55">
        <f t="shared" si="115"/>
        <v>687</v>
      </c>
      <c r="BQ65" s="55">
        <f t="shared" si="115"/>
        <v>13116720.624</v>
      </c>
      <c r="BR65" s="55">
        <f t="shared" si="115"/>
        <v>57</v>
      </c>
      <c r="BS65" s="55">
        <f t="shared" si="115"/>
        <v>1943369.4</v>
      </c>
      <c r="BT65" s="55">
        <f t="shared" si="115"/>
        <v>10</v>
      </c>
      <c r="BU65" s="55">
        <f t="shared" si="115"/>
        <v>190927.51999999996</v>
      </c>
      <c r="BV65" s="55">
        <f t="shared" si="115"/>
        <v>62</v>
      </c>
      <c r="BW65" s="55">
        <f t="shared" si="115"/>
        <v>1183750.6240000001</v>
      </c>
      <c r="BX65" s="55">
        <f t="shared" si="115"/>
        <v>35</v>
      </c>
      <c r="BY65" s="55">
        <f t="shared" si="115"/>
        <v>668246.31999999995</v>
      </c>
      <c r="BZ65" s="55">
        <f t="shared" si="115"/>
        <v>60</v>
      </c>
      <c r="CA65" s="55">
        <f t="shared" ref="CA65:EL65" si="116">SUM(CA66:CA68)</f>
        <v>1145565.1199999999</v>
      </c>
      <c r="CB65" s="55">
        <f t="shared" si="116"/>
        <v>10</v>
      </c>
      <c r="CC65" s="55">
        <f t="shared" si="116"/>
        <v>190927.51999999996</v>
      </c>
      <c r="CD65" s="187">
        <f t="shared" si="116"/>
        <v>8</v>
      </c>
      <c r="CE65" s="187">
        <f t="shared" si="116"/>
        <v>152742.016</v>
      </c>
      <c r="CF65" s="55">
        <f t="shared" si="116"/>
        <v>5</v>
      </c>
      <c r="CG65" s="55">
        <f t="shared" si="116"/>
        <v>95463.75999999998</v>
      </c>
      <c r="CH65" s="55">
        <f t="shared" si="116"/>
        <v>33</v>
      </c>
      <c r="CI65" s="55">
        <f t="shared" si="116"/>
        <v>630060.81599999999</v>
      </c>
      <c r="CJ65" s="55">
        <f t="shared" si="116"/>
        <v>135</v>
      </c>
      <c r="CK65" s="55">
        <f t="shared" si="116"/>
        <v>2577521.52</v>
      </c>
      <c r="CL65" s="55">
        <f t="shared" si="116"/>
        <v>100</v>
      </c>
      <c r="CM65" s="55">
        <f t="shared" si="116"/>
        <v>2471147.6159999999</v>
      </c>
      <c r="CN65" s="55">
        <f t="shared" si="116"/>
        <v>1210</v>
      </c>
      <c r="CO65" s="55">
        <f t="shared" si="116"/>
        <v>27722675.903999995</v>
      </c>
      <c r="CP65" s="55">
        <f t="shared" si="116"/>
        <v>112</v>
      </c>
      <c r="CQ65" s="55">
        <f t="shared" si="116"/>
        <v>2692078.0319999997</v>
      </c>
      <c r="CR65" s="55">
        <f t="shared" si="116"/>
        <v>62</v>
      </c>
      <c r="CS65" s="55">
        <f t="shared" si="116"/>
        <v>1420500.7487999999</v>
      </c>
      <c r="CT65" s="55">
        <f t="shared" si="116"/>
        <v>246</v>
      </c>
      <c r="CU65" s="55">
        <f t="shared" si="116"/>
        <v>7256336.7743999995</v>
      </c>
      <c r="CV65" s="55">
        <f t="shared" si="116"/>
        <v>0</v>
      </c>
      <c r="CW65" s="55">
        <f t="shared" si="116"/>
        <v>0</v>
      </c>
      <c r="CX65" s="55">
        <f t="shared" si="116"/>
        <v>16</v>
      </c>
      <c r="CY65" s="55">
        <f t="shared" si="116"/>
        <v>366580.83840000001</v>
      </c>
      <c r="CZ65" s="55">
        <f t="shared" si="116"/>
        <v>50</v>
      </c>
      <c r="DA65" s="55">
        <f t="shared" si="116"/>
        <v>1145565.1199999999</v>
      </c>
      <c r="DB65" s="55">
        <f t="shared" si="116"/>
        <v>86</v>
      </c>
      <c r="DC65" s="55">
        <f t="shared" si="116"/>
        <v>1970372.0063999998</v>
      </c>
      <c r="DD65" s="55">
        <f t="shared" si="116"/>
        <v>180</v>
      </c>
      <c r="DE65" s="55">
        <f t="shared" si="116"/>
        <v>4124034.4319999996</v>
      </c>
      <c r="DF65" s="55">
        <f t="shared" si="116"/>
        <v>0</v>
      </c>
      <c r="DG65" s="55">
        <f t="shared" si="116"/>
        <v>0</v>
      </c>
      <c r="DH65" s="55">
        <f t="shared" si="116"/>
        <v>18</v>
      </c>
      <c r="DI65" s="55">
        <f t="shared" si="116"/>
        <v>412403.44319999998</v>
      </c>
      <c r="DJ65" s="55">
        <f t="shared" si="116"/>
        <v>15</v>
      </c>
      <c r="DK65" s="55">
        <f t="shared" si="116"/>
        <v>343669.53599999996</v>
      </c>
      <c r="DL65" s="55">
        <f t="shared" si="116"/>
        <v>115</v>
      </c>
      <c r="DM65" s="55">
        <f t="shared" si="116"/>
        <v>2634799.7759999996</v>
      </c>
      <c r="DN65" s="55">
        <f t="shared" si="116"/>
        <v>15</v>
      </c>
      <c r="DO65" s="55">
        <f t="shared" si="116"/>
        <v>343669.53599999996</v>
      </c>
      <c r="DP65" s="55">
        <f t="shared" si="116"/>
        <v>0</v>
      </c>
      <c r="DQ65" s="55">
        <f t="shared" si="116"/>
        <v>0</v>
      </c>
      <c r="DR65" s="55">
        <f t="shared" si="116"/>
        <v>5</v>
      </c>
      <c r="DS65" s="55">
        <f t="shared" si="116"/>
        <v>114556.51199999999</v>
      </c>
      <c r="DT65" s="55">
        <f t="shared" si="116"/>
        <v>0</v>
      </c>
      <c r="DU65" s="55">
        <f t="shared" si="116"/>
        <v>0</v>
      </c>
      <c r="DV65" s="55">
        <f t="shared" si="116"/>
        <v>0</v>
      </c>
      <c r="DW65" s="55">
        <f t="shared" si="116"/>
        <v>0</v>
      </c>
      <c r="DX65" s="55">
        <f t="shared" si="116"/>
        <v>60</v>
      </c>
      <c r="DY65" s="55">
        <f t="shared" si="116"/>
        <v>2102930.2559999996</v>
      </c>
      <c r="DZ65" s="55">
        <f t="shared" si="116"/>
        <v>0</v>
      </c>
      <c r="EA65" s="55">
        <f t="shared" si="116"/>
        <v>0</v>
      </c>
      <c r="EB65" s="55">
        <f t="shared" si="116"/>
        <v>3</v>
      </c>
      <c r="EC65" s="55">
        <f t="shared" si="116"/>
        <v>57278.256000000001</v>
      </c>
      <c r="ED65" s="55">
        <f t="shared" si="116"/>
        <v>0</v>
      </c>
      <c r="EE65" s="55">
        <f t="shared" si="116"/>
        <v>0</v>
      </c>
      <c r="EF65" s="55">
        <f t="shared" si="116"/>
        <v>0</v>
      </c>
      <c r="EG65" s="55">
        <f t="shared" si="116"/>
        <v>0</v>
      </c>
      <c r="EH65" s="187">
        <f t="shared" si="116"/>
        <v>0</v>
      </c>
      <c r="EI65" s="187">
        <f t="shared" si="116"/>
        <v>0</v>
      </c>
      <c r="EJ65" s="55">
        <f t="shared" si="116"/>
        <v>0</v>
      </c>
      <c r="EK65" s="55">
        <f t="shared" si="116"/>
        <v>0</v>
      </c>
      <c r="EL65" s="55">
        <f t="shared" si="116"/>
        <v>0</v>
      </c>
      <c r="EM65" s="55">
        <f t="shared" ref="EM65:EQ65" si="117">SUM(EM66:EM68)</f>
        <v>0</v>
      </c>
      <c r="EN65" s="55"/>
      <c r="EO65" s="55"/>
      <c r="EP65" s="55">
        <f t="shared" si="117"/>
        <v>5904</v>
      </c>
      <c r="EQ65" s="55">
        <f t="shared" si="117"/>
        <v>128472361.70719998</v>
      </c>
    </row>
    <row r="66" spans="1:147" ht="32.25" customHeight="1" x14ac:dyDescent="0.25">
      <c r="A66" s="13"/>
      <c r="B66" s="13">
        <v>42</v>
      </c>
      <c r="C66" s="126" t="s">
        <v>264</v>
      </c>
      <c r="D66" s="64" t="s">
        <v>265</v>
      </c>
      <c r="E66" s="15">
        <v>13916</v>
      </c>
      <c r="F66" s="16">
        <v>0.98</v>
      </c>
      <c r="G66" s="17"/>
      <c r="H66" s="49">
        <v>1</v>
      </c>
      <c r="I66" s="50"/>
      <c r="J66" s="48">
        <v>1.4</v>
      </c>
      <c r="K66" s="48">
        <v>1.68</v>
      </c>
      <c r="L66" s="48">
        <v>2.23</v>
      </c>
      <c r="M66" s="51">
        <v>2.57</v>
      </c>
      <c r="N66" s="19">
        <v>5</v>
      </c>
      <c r="O66" s="20">
        <f>N66*E66*F66*H66*J66*$O$9</f>
        <v>95463.75999999998</v>
      </c>
      <c r="P66" s="52"/>
      <c r="Q66" s="20">
        <f>P66*E66*F66*H66*J66*$Q$9</f>
        <v>0</v>
      </c>
      <c r="R66" s="21"/>
      <c r="S66" s="21">
        <f>R66*E66*F66*H66*J66*$S$9</f>
        <v>0</v>
      </c>
      <c r="T66" s="19"/>
      <c r="U66" s="20">
        <f>SUM(T66*E66*F66*H66*J66*$U$9)</f>
        <v>0</v>
      </c>
      <c r="V66" s="19"/>
      <c r="W66" s="21">
        <f>SUM(V66*E66*F66*H66*J66*$W$9)</f>
        <v>0</v>
      </c>
      <c r="X66" s="19"/>
      <c r="Y66" s="20">
        <f>SUM(X66*E66*F66*H66*J66*$Y$9)</f>
        <v>0</v>
      </c>
      <c r="Z66" s="21">
        <v>80</v>
      </c>
      <c r="AA66" s="20">
        <f>SUM(Z66*E66*F66*H66*J66*$AA$9)</f>
        <v>1527420.1599999997</v>
      </c>
      <c r="AB66" s="20"/>
      <c r="AC66" s="20"/>
      <c r="AD66" s="21">
        <v>240</v>
      </c>
      <c r="AE66" s="20">
        <f>SUM(AD66*E66*F66*H66*J66*$AE$9)</f>
        <v>4582260.4799999995</v>
      </c>
      <c r="AF66" s="21"/>
      <c r="AG66" s="20">
        <f>SUM(AF66*E66*F66*H66*K66*$AG$9)</f>
        <v>0</v>
      </c>
      <c r="AH66" s="21">
        <v>70</v>
      </c>
      <c r="AI66" s="20">
        <f>SUM(AH66*E66*F66*H66*K66*$AI$9)</f>
        <v>1603791.1679999998</v>
      </c>
      <c r="AJ66" s="19">
        <f>159+13</f>
        <v>172</v>
      </c>
      <c r="AK66" s="65">
        <f>SUM(AJ66*E66*F66*H66*J66*$AK$9)</f>
        <v>3283953.3439999996</v>
      </c>
      <c r="AL66" s="21"/>
      <c r="AM66" s="21">
        <f>SUM(AL66*E66*F66*H66*J66*$AM$9)</f>
        <v>0</v>
      </c>
      <c r="AN66" s="19"/>
      <c r="AO66" s="20">
        <f>SUM(AN66*E66*F66*H66*J66*$AO$9)</f>
        <v>0</v>
      </c>
      <c r="AP66" s="19">
        <v>931</v>
      </c>
      <c r="AQ66" s="20">
        <f>SUM(AP66*E66*F66*H66*J66*$AQ$9)</f>
        <v>17775352.112</v>
      </c>
      <c r="AR66" s="21"/>
      <c r="AS66" s="20">
        <f>SUM(E66*F66*H66*J66*AR66*$AS$9)</f>
        <v>0</v>
      </c>
      <c r="AT66" s="21"/>
      <c r="AU66" s="20">
        <f>SUM(AT66*E66*F66*H66*J66*$AU$9)</f>
        <v>0</v>
      </c>
      <c r="AV66" s="19"/>
      <c r="AW66" s="20">
        <f>SUM(AV66*E66*F66*H66*J66*$AW$9)</f>
        <v>0</v>
      </c>
      <c r="AX66" s="19">
        <v>30</v>
      </c>
      <c r="AY66" s="21">
        <f>SUM(AX66*E66*F66*H66*J66*$AY$9)</f>
        <v>572782.55999999994</v>
      </c>
      <c r="AZ66" s="19">
        <v>100</v>
      </c>
      <c r="BA66" s="20">
        <f>SUM(AZ66*E66*F66*H66*J66*$BA$9)</f>
        <v>1909275.2</v>
      </c>
      <c r="BB66" s="19">
        <v>16</v>
      </c>
      <c r="BC66" s="20">
        <f>SUM(BB66*E66*F66*H66*J66*$BC$9)</f>
        <v>305484.03200000001</v>
      </c>
      <c r="BD66" s="19">
        <v>20</v>
      </c>
      <c r="BE66" s="20">
        <f>SUM(BD66*E66*F66*H66*J66*$BE$9)</f>
        <v>381855.03999999992</v>
      </c>
      <c r="BF66" s="19">
        <v>190</v>
      </c>
      <c r="BG66" s="20">
        <f>SUM(BF66*E66*F66*H66*J66*$BG$9)</f>
        <v>3627622.8799999994</v>
      </c>
      <c r="BH66" s="19">
        <v>120</v>
      </c>
      <c r="BI66" s="20">
        <f>BH66*E66*F66*H66*J66*$BI$9</f>
        <v>2291130.2399999998</v>
      </c>
      <c r="BJ66" s="19"/>
      <c r="BK66" s="20">
        <f>BJ66*E66*F66*H66*J66*$BK$9</f>
        <v>0</v>
      </c>
      <c r="BL66" s="19">
        <v>385</v>
      </c>
      <c r="BM66" s="20">
        <f>BL66*E66*F66*H66*J66*$BM$9</f>
        <v>7350709.5199999996</v>
      </c>
      <c r="BN66" s="19"/>
      <c r="BO66" s="20">
        <f>SUM(BN66*E66*F66*H66*J66*$BO$9)</f>
        <v>0</v>
      </c>
      <c r="BP66" s="19">
        <v>687</v>
      </c>
      <c r="BQ66" s="20">
        <f>SUM(BP66*E66*F66*H66*J66*$BQ$9)</f>
        <v>13116720.624</v>
      </c>
      <c r="BR66" s="19"/>
      <c r="BS66" s="20">
        <f>SUM(BR66*E66*F66*H66*J66*$BS$9)</f>
        <v>0</v>
      </c>
      <c r="BT66" s="19">
        <v>10</v>
      </c>
      <c r="BU66" s="20">
        <f>SUM(BT66*E66*F66*H66*J66*$BU$9)</f>
        <v>190927.51999999996</v>
      </c>
      <c r="BV66" s="19">
        <v>62</v>
      </c>
      <c r="BW66" s="20">
        <f>SUM(BV66*E66*F66*H66*J66*$BW$9)</f>
        <v>1183750.6240000001</v>
      </c>
      <c r="BX66" s="23">
        <v>35</v>
      </c>
      <c r="BY66" s="24">
        <f>BX66*E66*F66*H66*J66*$BY$9</f>
        <v>668246.31999999995</v>
      </c>
      <c r="BZ66" s="19">
        <v>60</v>
      </c>
      <c r="CA66" s="20">
        <f>SUM(BZ66*E66*F66*H66*J66*$CA$9)</f>
        <v>1145565.1199999999</v>
      </c>
      <c r="CB66" s="21">
        <v>10</v>
      </c>
      <c r="CC66" s="20">
        <f>SUM(CB66*E66*F66*H66*J66*$CC$9)</f>
        <v>190927.51999999996</v>
      </c>
      <c r="CD66" s="19">
        <v>8</v>
      </c>
      <c r="CE66" s="20">
        <f>SUM(CD66*E66*F66*H66*J66*$CE$9)</f>
        <v>152742.016</v>
      </c>
      <c r="CF66" s="19">
        <v>5</v>
      </c>
      <c r="CG66" s="20">
        <f>SUM(CF66*E66*F66*H66*J66*$CG$9)</f>
        <v>95463.75999999998</v>
      </c>
      <c r="CH66" s="19">
        <v>33</v>
      </c>
      <c r="CI66" s="20">
        <f>CH66*E66*F66*H66*J66*$CI$9</f>
        <v>630060.81599999999</v>
      </c>
      <c r="CJ66" s="19">
        <v>135</v>
      </c>
      <c r="CK66" s="20">
        <f>SUM(CJ66*E66*F66*H66*J66*$CK$9)</f>
        <v>2577521.52</v>
      </c>
      <c r="CL66" s="21">
        <v>90</v>
      </c>
      <c r="CM66" s="20">
        <f>SUM(CL66*E66*F66*H66*K66*$CM$9)</f>
        <v>2062017.2159999998</v>
      </c>
      <c r="CN66" s="19">
        <v>1210</v>
      </c>
      <c r="CO66" s="20">
        <f>SUM(CN66*E66*F66*H66*K66*$CO$9)</f>
        <v>27722675.903999995</v>
      </c>
      <c r="CP66" s="19">
        <v>105</v>
      </c>
      <c r="CQ66" s="20">
        <f>SUM(CP66*E66*F66*H66*K66*$CQ$9)</f>
        <v>2405686.7519999999</v>
      </c>
      <c r="CR66" s="21">
        <v>62</v>
      </c>
      <c r="CS66" s="20">
        <f>SUM(CR66*E66*F66*H66*K66*$CS$9)</f>
        <v>1420500.7487999999</v>
      </c>
      <c r="CT66" s="21">
        <v>156</v>
      </c>
      <c r="CU66" s="20">
        <f>SUM(CT66*E66*F66*H66*K66*$CU$9)</f>
        <v>3574163.1743999999</v>
      </c>
      <c r="CV66" s="21"/>
      <c r="CW66" s="20">
        <f>SUM(CV66*E66*F66*H66*K66*$CW$9)</f>
        <v>0</v>
      </c>
      <c r="CX66" s="19">
        <v>16</v>
      </c>
      <c r="CY66" s="20">
        <f>SUM(CX66*E66*F66*H66*K66*$CY$9)</f>
        <v>366580.83840000001</v>
      </c>
      <c r="CZ66" s="19">
        <v>50</v>
      </c>
      <c r="DA66" s="20">
        <f>SUM(CZ66*E66*F66*H66*K66*$DA$9)</f>
        <v>1145565.1199999999</v>
      </c>
      <c r="DB66" s="19">
        <v>86</v>
      </c>
      <c r="DC66" s="20">
        <f>SUM(DB66*E66*F66*H66*K66*$DC$9)</f>
        <v>1970372.0063999998</v>
      </c>
      <c r="DD66" s="21">
        <v>180</v>
      </c>
      <c r="DE66" s="20">
        <f>SUM(DD66*E66*F66*H66*K66*$DE$9)</f>
        <v>4124034.4319999996</v>
      </c>
      <c r="DF66" s="19"/>
      <c r="DG66" s="20">
        <f>SUM(DF66*E66*F66*H66*K66*$DG$9)</f>
        <v>0</v>
      </c>
      <c r="DH66" s="19">
        <v>18</v>
      </c>
      <c r="DI66" s="20">
        <f>SUM(DH66*E66*F66*H66*K66*$DI$9)</f>
        <v>412403.44319999998</v>
      </c>
      <c r="DJ66" s="19">
        <v>15</v>
      </c>
      <c r="DK66" s="20">
        <f>SUM(DJ66*E66*F66*H66*K66*$DK$9)</f>
        <v>343669.53599999996</v>
      </c>
      <c r="DL66" s="19">
        <v>115</v>
      </c>
      <c r="DM66" s="20">
        <f>SUM(DL66*E66*F66*H66*K66*$DM$9)</f>
        <v>2634799.7759999996</v>
      </c>
      <c r="DN66" s="19">
        <v>15</v>
      </c>
      <c r="DO66" s="20">
        <f>SUM(DN66*E66*F66*H66*K66*$DO$9)</f>
        <v>343669.53599999996</v>
      </c>
      <c r="DP66" s="19"/>
      <c r="DQ66" s="20">
        <f>DP66*E66*F66*H66*K66*$DQ$9</f>
        <v>0</v>
      </c>
      <c r="DR66" s="19">
        <v>5</v>
      </c>
      <c r="DS66" s="20">
        <f>SUM(DR66*E66*F66*H66*K66*$DS$9)</f>
        <v>114556.51199999999</v>
      </c>
      <c r="DT66" s="19"/>
      <c r="DU66" s="20">
        <f>SUM(DT66*E66*F66*H66*K66*$DU$9)</f>
        <v>0</v>
      </c>
      <c r="DV66" s="19"/>
      <c r="DW66" s="20">
        <f>SUM(DV66*E66*F66*H66*L66*$DW$9)</f>
        <v>0</v>
      </c>
      <c r="DX66" s="19">
        <v>60</v>
      </c>
      <c r="DY66" s="20">
        <f>SUM(DX66*E66*F66*H66*M66*$DY$9)</f>
        <v>2102930.2559999996</v>
      </c>
      <c r="DZ66" s="19"/>
      <c r="EA66" s="20">
        <f>SUM(DZ66*E66*F66*H66*J66*$EA$9)</f>
        <v>0</v>
      </c>
      <c r="EB66" s="19">
        <v>3</v>
      </c>
      <c r="EC66" s="20">
        <f>SUM(EB66*E66*F66*H66*J66*$EC$9)</f>
        <v>57278.256000000001</v>
      </c>
      <c r="ED66" s="19"/>
      <c r="EE66" s="20">
        <f>SUM(ED66*E66*F66*H66*J66*$EE$9)</f>
        <v>0</v>
      </c>
      <c r="EF66" s="19"/>
      <c r="EG66" s="20">
        <f>SUM(EF66*E66*F66*H66*J66*$EG$9)</f>
        <v>0</v>
      </c>
      <c r="EH66" s="19"/>
      <c r="EI66" s="20">
        <f>EH66*E66*F66*H66*J66*$EI$9</f>
        <v>0</v>
      </c>
      <c r="EJ66" s="19"/>
      <c r="EK66" s="20">
        <f>EJ66*E66*F66*H66*J66*$EK$9</f>
        <v>0</v>
      </c>
      <c r="EL66" s="19"/>
      <c r="EM66" s="20"/>
      <c r="EN66" s="25"/>
      <c r="EO66" s="25"/>
      <c r="EP66" s="26">
        <f t="shared" ref="EP66:EQ68" si="118">SUM(N66,X66,P66,R66,Z66,T66,V66,AD66,AF66,AH66,AJ66,AL66,AR66,AT66,AV66,AP66,CL66,CR66,CV66,BZ66,CB66,DB66,DD66,DF66,DH66,DJ66,DL66,DN66,AX66,AN66,AZ66,BB66,BD66,BF66,BH66,BJ66,BL66,BN66,BP66,BR66,BT66,ED66,EF66,DZ66,EB66,BV66,BX66,CT66,CN66,CP66,CX66,CZ66,CD66,CF66,CH66,CJ66,DP66,DR66,DT66,DV66,DX66,EH66,EJ66,EL66)</f>
        <v>5590</v>
      </c>
      <c r="EQ66" s="26">
        <f t="shared" si="118"/>
        <v>116059929.84319998</v>
      </c>
    </row>
    <row r="67" spans="1:147" s="132" customFormat="1" ht="35.25" customHeight="1" x14ac:dyDescent="0.25">
      <c r="A67" s="13"/>
      <c r="B67" s="13">
        <v>43</v>
      </c>
      <c r="C67" s="126" t="s">
        <v>266</v>
      </c>
      <c r="D67" s="53" t="s">
        <v>267</v>
      </c>
      <c r="E67" s="15">
        <v>13916</v>
      </c>
      <c r="F67" s="16">
        <v>1.75</v>
      </c>
      <c r="G67" s="17"/>
      <c r="H67" s="134">
        <v>1</v>
      </c>
      <c r="I67" s="134"/>
      <c r="J67" s="56">
        <v>1.4</v>
      </c>
      <c r="K67" s="56">
        <v>1.68</v>
      </c>
      <c r="L67" s="56">
        <v>2.23</v>
      </c>
      <c r="M67" s="57">
        <v>2.57</v>
      </c>
      <c r="N67" s="19"/>
      <c r="O67" s="20">
        <f>N67*E67*F67*H67*J67*$O$9</f>
        <v>0</v>
      </c>
      <c r="P67" s="66"/>
      <c r="Q67" s="20">
        <f>P67*E67*F67*H67*J67*$Q$9</f>
        <v>0</v>
      </c>
      <c r="R67" s="21"/>
      <c r="S67" s="21">
        <f>R67*E67*F67*H67*J67*$S$9</f>
        <v>0</v>
      </c>
      <c r="T67" s="19"/>
      <c r="U67" s="20">
        <f>SUM(T67*E67*F67*H67*J67*$U$9)</f>
        <v>0</v>
      </c>
      <c r="V67" s="19"/>
      <c r="W67" s="21">
        <f>SUM(V67*E67*F67*H67*J67*$W$9)</f>
        <v>0</v>
      </c>
      <c r="X67" s="19"/>
      <c r="Y67" s="20">
        <f>SUM(X67*E67*F67*H67*J67*$Y$9)</f>
        <v>0</v>
      </c>
      <c r="Z67" s="21">
        <f>38-38</f>
        <v>0</v>
      </c>
      <c r="AA67" s="20">
        <f>SUM(Z67*E67*F67*H67*J67*$AA$9)</f>
        <v>0</v>
      </c>
      <c r="AB67" s="20"/>
      <c r="AC67" s="20"/>
      <c r="AD67" s="21"/>
      <c r="AE67" s="20">
        <f>SUM(AD67*E67*F67*H67*J67*$AE$9)</f>
        <v>0</v>
      </c>
      <c r="AF67" s="21"/>
      <c r="AG67" s="20">
        <f>SUM(AF67*E67*F67*H67*K67*$AG$9)</f>
        <v>0</v>
      </c>
      <c r="AH67" s="21"/>
      <c r="AI67" s="20">
        <f>SUM(AH67*E67*F67*H67*K67*$AI$9)</f>
        <v>0</v>
      </c>
      <c r="AJ67" s="19"/>
      <c r="AK67" s="20">
        <f>SUM(AJ67*E67*F67*H67*J67*$AK$9)</f>
        <v>0</v>
      </c>
      <c r="AL67" s="21"/>
      <c r="AM67" s="21">
        <f>SUM(AL67*E67*F67*H67*J67*$AM$9)</f>
        <v>0</v>
      </c>
      <c r="AN67" s="19"/>
      <c r="AO67" s="20">
        <f>SUM(AN67*E67*F67*H67*J67*$AO$9)</f>
        <v>0</v>
      </c>
      <c r="AP67" s="19">
        <v>80</v>
      </c>
      <c r="AQ67" s="20">
        <f>SUM(AP67*E67*F67*H67*J67*$AQ$9)</f>
        <v>2727536</v>
      </c>
      <c r="AR67" s="21"/>
      <c r="AS67" s="20">
        <f>SUM(E67*F67*H67*J67*AR67*$AS$9)</f>
        <v>0</v>
      </c>
      <c r="AT67" s="21"/>
      <c r="AU67" s="20">
        <f>SUM(AT67*E67*F67*H67*J67*$AU$9)</f>
        <v>0</v>
      </c>
      <c r="AV67" s="19"/>
      <c r="AW67" s="20">
        <f>SUM(AV67*E67*F67*H67*J67*$AW$9)</f>
        <v>0</v>
      </c>
      <c r="AX67" s="19">
        <v>16</v>
      </c>
      <c r="AY67" s="21">
        <f>SUM(AX67*E67*F67*H67*J67*$AY$9)</f>
        <v>545507.19999999995</v>
      </c>
      <c r="AZ67" s="19"/>
      <c r="BA67" s="20">
        <f>SUM(AZ67*E67*F67*H67*J67*$BA$9)</f>
        <v>0</v>
      </c>
      <c r="BB67" s="19"/>
      <c r="BC67" s="20">
        <f>SUM(BB67*E67*F67*H67*J67*$BC$9)</f>
        <v>0</v>
      </c>
      <c r="BD67" s="19"/>
      <c r="BE67" s="20">
        <f>SUM(BD67*E67*F67*H67*J67*$BE$9)</f>
        <v>0</v>
      </c>
      <c r="BF67" s="19"/>
      <c r="BG67" s="20">
        <f>SUM(BF67*E67*F67*H67*J67*$BG$9)</f>
        <v>0</v>
      </c>
      <c r="BH67" s="19">
        <v>10</v>
      </c>
      <c r="BI67" s="20">
        <f>BH67*E67*F67*H67*J67*$BI$9</f>
        <v>340942</v>
      </c>
      <c r="BJ67" s="19"/>
      <c r="BK67" s="20">
        <f>BJ67*E67*F67*H67*J67*$BK$9</f>
        <v>0</v>
      </c>
      <c r="BL67" s="19"/>
      <c r="BM67" s="20">
        <f>BL67*E67*F67*H67*J67*$BM$9</f>
        <v>0</v>
      </c>
      <c r="BN67" s="19"/>
      <c r="BO67" s="20">
        <f>SUM(BN67*E67*F67*H67*J67*$BO$9)</f>
        <v>0</v>
      </c>
      <c r="BP67" s="19"/>
      <c r="BQ67" s="20">
        <f>SUM(BP67*E67*F67*H67*J67*$BQ$9)</f>
        <v>0</v>
      </c>
      <c r="BR67" s="19">
        <v>57</v>
      </c>
      <c r="BS67" s="20">
        <f>SUM(BR67*E67*F67*H67*J67*$BS$9)</f>
        <v>1943369.4</v>
      </c>
      <c r="BT67" s="19"/>
      <c r="BU67" s="20">
        <f>SUM(BT67*E67*F67*H67*J67*$BU$9)</f>
        <v>0</v>
      </c>
      <c r="BV67" s="19"/>
      <c r="BW67" s="20">
        <f>SUM(BV67*E67*F67*H67*J67*$BW$9)</f>
        <v>0</v>
      </c>
      <c r="BX67" s="23"/>
      <c r="BY67" s="24">
        <f>BX67*E67*F67*H67*J67*$BY$9</f>
        <v>0</v>
      </c>
      <c r="BZ67" s="19"/>
      <c r="CA67" s="20">
        <f>SUM(BZ67*E67*F67*H67*J67*$CA$9)</f>
        <v>0</v>
      </c>
      <c r="CB67" s="21"/>
      <c r="CC67" s="20">
        <f>SUM(CB67*E67*F67*H67*J67*$CC$9)</f>
        <v>0</v>
      </c>
      <c r="CD67" s="19"/>
      <c r="CE67" s="20">
        <f>SUM(CD67*E67*F67*H67*J67*$CE$9)</f>
        <v>0</v>
      </c>
      <c r="CF67" s="19"/>
      <c r="CG67" s="20">
        <f>SUM(CF67*E67*F67*H67*J67*$CG$9)</f>
        <v>0</v>
      </c>
      <c r="CH67" s="19"/>
      <c r="CI67" s="20">
        <f>CH67*E67*F67*H67*J67*$CI$9</f>
        <v>0</v>
      </c>
      <c r="CJ67" s="19"/>
      <c r="CK67" s="20">
        <f>SUM(CJ67*E67*F67*H67*J67*$CK$9)</f>
        <v>0</v>
      </c>
      <c r="CL67" s="21">
        <v>10</v>
      </c>
      <c r="CM67" s="20">
        <f>SUM(CL67*E67*F67*H67*K67*$CM$9)</f>
        <v>409130.39999999997</v>
      </c>
      <c r="CN67" s="19"/>
      <c r="CO67" s="20">
        <f>SUM(CN67*E67*F67*H67*K67*$CO$9)</f>
        <v>0</v>
      </c>
      <c r="CP67" s="19">
        <v>7</v>
      </c>
      <c r="CQ67" s="20">
        <f>SUM(CP67*E67*F67*H67*K67*$CQ$9)</f>
        <v>286391.27999999997</v>
      </c>
      <c r="CR67" s="21"/>
      <c r="CS67" s="20">
        <f>SUM(CR67*E67*F67*H67*K67*$CS$9)</f>
        <v>0</v>
      </c>
      <c r="CT67" s="21">
        <v>90</v>
      </c>
      <c r="CU67" s="20">
        <f>SUM(CT67*E67*F67*H67*K67*$CU$9)</f>
        <v>3682173.6</v>
      </c>
      <c r="CV67" s="21"/>
      <c r="CW67" s="20">
        <f>SUM(CV67*E67*F67*H67*K67*$CW$9)</f>
        <v>0</v>
      </c>
      <c r="CX67" s="19"/>
      <c r="CY67" s="20">
        <f>SUM(CX67*E67*F67*H67*K67*$CY$9)</f>
        <v>0</v>
      </c>
      <c r="CZ67" s="19"/>
      <c r="DA67" s="20">
        <f>SUM(CZ67*E67*F67*H67*K67*$DA$9)</f>
        <v>0</v>
      </c>
      <c r="DB67" s="19"/>
      <c r="DC67" s="20">
        <f>SUM(DB67*E67*F67*H67*K67*$DC$9)</f>
        <v>0</v>
      </c>
      <c r="DD67" s="21"/>
      <c r="DE67" s="20">
        <f>SUM(DD67*E67*F67*H67*K67*$DE$9)</f>
        <v>0</v>
      </c>
      <c r="DF67" s="19"/>
      <c r="DG67" s="20">
        <f>SUM(DF67*E67*F67*H67*K67*$DG$9)</f>
        <v>0</v>
      </c>
      <c r="DH67" s="19"/>
      <c r="DI67" s="20">
        <f>SUM(DH67*E67*F67*H67*K67*$DI$9)</f>
        <v>0</v>
      </c>
      <c r="DJ67" s="19"/>
      <c r="DK67" s="20">
        <f>SUM(DJ67*E67*F67*H67*K67*$DK$9)</f>
        <v>0</v>
      </c>
      <c r="DL67" s="19"/>
      <c r="DM67" s="20">
        <f>SUM(DL67*E67*F67*H67*K67*$DM$9)</f>
        <v>0</v>
      </c>
      <c r="DN67" s="19"/>
      <c r="DO67" s="20">
        <f>SUM(DN67*E67*F67*H67*K67*$DO$9)</f>
        <v>0</v>
      </c>
      <c r="DP67" s="19"/>
      <c r="DQ67" s="20">
        <f>DP67*E67*F67*H67*K67*$DQ$9</f>
        <v>0</v>
      </c>
      <c r="DR67" s="19"/>
      <c r="DS67" s="20">
        <f>SUM(DR67*E67*F67*H67*K67*$DS$9)</f>
        <v>0</v>
      </c>
      <c r="DT67" s="19"/>
      <c r="DU67" s="20">
        <f>SUM(DT67*E67*F67*H67*K67*$DU$9)</f>
        <v>0</v>
      </c>
      <c r="DV67" s="19"/>
      <c r="DW67" s="20">
        <f>SUM(DV67*E67*F67*H67*L67*$DW$9)</f>
        <v>0</v>
      </c>
      <c r="DX67" s="19"/>
      <c r="DY67" s="20">
        <f>SUM(DX67*E67*F67*H67*M67*$DY$9)</f>
        <v>0</v>
      </c>
      <c r="DZ67" s="55"/>
      <c r="EA67" s="20">
        <f>SUM(DZ67*E67*F67*H67*J67*$EA$9)</f>
        <v>0</v>
      </c>
      <c r="EB67" s="19"/>
      <c r="EC67" s="20">
        <f>SUM(EB67*E67*F67*H67*J67*$EC$9)</f>
        <v>0</v>
      </c>
      <c r="ED67" s="19"/>
      <c r="EE67" s="20">
        <f>SUM(ED67*E67*F67*H67*J67*$EE$9)</f>
        <v>0</v>
      </c>
      <c r="EF67" s="19"/>
      <c r="EG67" s="20">
        <f>SUM(EF67*E67*F67*H67*J67*$EG$9)</f>
        <v>0</v>
      </c>
      <c r="EH67" s="19"/>
      <c r="EI67" s="20">
        <f>EH67*E67*F67*H67*J67*$EI$9</f>
        <v>0</v>
      </c>
      <c r="EJ67" s="19"/>
      <c r="EK67" s="20">
        <f>EJ67*E67*F67*H67*J67*$EK$9</f>
        <v>0</v>
      </c>
      <c r="EL67" s="19"/>
      <c r="EM67" s="20"/>
      <c r="EN67" s="25"/>
      <c r="EO67" s="25"/>
      <c r="EP67" s="26">
        <f t="shared" si="118"/>
        <v>270</v>
      </c>
      <c r="EQ67" s="26">
        <f t="shared" si="118"/>
        <v>9935049.879999999</v>
      </c>
    </row>
    <row r="68" spans="1:147" s="132" customFormat="1" ht="47.25" customHeight="1" x14ac:dyDescent="0.25">
      <c r="A68" s="13"/>
      <c r="B68" s="13">
        <v>44</v>
      </c>
      <c r="C68" s="126" t="s">
        <v>268</v>
      </c>
      <c r="D68" s="53" t="s">
        <v>269</v>
      </c>
      <c r="E68" s="15">
        <v>13916</v>
      </c>
      <c r="F68" s="16">
        <v>2.89</v>
      </c>
      <c r="G68" s="17"/>
      <c r="H68" s="49">
        <v>1</v>
      </c>
      <c r="I68" s="50"/>
      <c r="J68" s="56">
        <v>1.4</v>
      </c>
      <c r="K68" s="56">
        <v>1.68</v>
      </c>
      <c r="L68" s="56">
        <v>2.23</v>
      </c>
      <c r="M68" s="57">
        <v>2.57</v>
      </c>
      <c r="N68" s="19"/>
      <c r="O68" s="20"/>
      <c r="P68" s="52"/>
      <c r="Q68" s="20"/>
      <c r="R68" s="21"/>
      <c r="S68" s="21"/>
      <c r="T68" s="19"/>
      <c r="U68" s="20"/>
      <c r="V68" s="19"/>
      <c r="W68" s="21"/>
      <c r="X68" s="19"/>
      <c r="Y68" s="20"/>
      <c r="Z68" s="21"/>
      <c r="AA68" s="20"/>
      <c r="AB68" s="20"/>
      <c r="AC68" s="20"/>
      <c r="AD68" s="21"/>
      <c r="AE68" s="20"/>
      <c r="AF68" s="21"/>
      <c r="AG68" s="20"/>
      <c r="AH68" s="21"/>
      <c r="AI68" s="20"/>
      <c r="AJ68" s="19"/>
      <c r="AK68" s="20"/>
      <c r="AL68" s="21"/>
      <c r="AM68" s="21"/>
      <c r="AN68" s="19"/>
      <c r="AO68" s="20"/>
      <c r="AP68" s="19"/>
      <c r="AQ68" s="20">
        <f>SUM(AP68*E68*F68*H68*J68*$AQ$9)</f>
        <v>0</v>
      </c>
      <c r="AR68" s="21"/>
      <c r="AS68" s="20"/>
      <c r="AT68" s="21"/>
      <c r="AU68" s="20"/>
      <c r="AV68" s="19"/>
      <c r="AW68" s="20"/>
      <c r="AX68" s="19">
        <v>4</v>
      </c>
      <c r="AY68" s="21">
        <f>SUM(AX68*E68*F68*H68*J68*$AY$9)</f>
        <v>225216.54400000002</v>
      </c>
      <c r="AZ68" s="19"/>
      <c r="BA68" s="20"/>
      <c r="BB68" s="19"/>
      <c r="BC68" s="20"/>
      <c r="BD68" s="19"/>
      <c r="BE68" s="20"/>
      <c r="BF68" s="19"/>
      <c r="BG68" s="20">
        <f>SUM(BF68*E68*F68*H68*J68*$BG$9)</f>
        <v>0</v>
      </c>
      <c r="BH68" s="19">
        <v>40</v>
      </c>
      <c r="BI68" s="20">
        <f>BH68*E68*F68*H68*J68*$BI$9</f>
        <v>2252165.44</v>
      </c>
      <c r="BJ68" s="19"/>
      <c r="BK68" s="20"/>
      <c r="BL68" s="19"/>
      <c r="BM68" s="20"/>
      <c r="BN68" s="19"/>
      <c r="BO68" s="20"/>
      <c r="BP68" s="19"/>
      <c r="BQ68" s="20"/>
      <c r="BR68" s="19"/>
      <c r="BS68" s="20">
        <f>SUM(BR68*E68*F68*H68*J68*$BS$9)</f>
        <v>0</v>
      </c>
      <c r="BT68" s="19"/>
      <c r="BU68" s="20"/>
      <c r="BV68" s="19"/>
      <c r="BW68" s="20"/>
      <c r="BX68" s="23"/>
      <c r="BY68" s="24"/>
      <c r="BZ68" s="19"/>
      <c r="CA68" s="20"/>
      <c r="CB68" s="21"/>
      <c r="CC68" s="20"/>
      <c r="CD68" s="19"/>
      <c r="CE68" s="20"/>
      <c r="CF68" s="19"/>
      <c r="CG68" s="20"/>
      <c r="CH68" s="19"/>
      <c r="CI68" s="20"/>
      <c r="CJ68" s="19"/>
      <c r="CK68" s="20"/>
      <c r="CL68" s="21"/>
      <c r="CM68" s="20"/>
      <c r="CN68" s="19"/>
      <c r="CO68" s="20"/>
      <c r="CP68" s="19"/>
      <c r="CQ68" s="20"/>
      <c r="CR68" s="21"/>
      <c r="CS68" s="20"/>
      <c r="CT68" s="21"/>
      <c r="CU68" s="20">
        <f>SUM(CT68*E68*F68*H68*K68*$CU$9)</f>
        <v>0</v>
      </c>
      <c r="CV68" s="21"/>
      <c r="CW68" s="20"/>
      <c r="CX68" s="19"/>
      <c r="CY68" s="20"/>
      <c r="CZ68" s="19"/>
      <c r="DA68" s="20"/>
      <c r="DB68" s="19"/>
      <c r="DC68" s="20"/>
      <c r="DD68" s="21"/>
      <c r="DE68" s="20"/>
      <c r="DF68" s="19"/>
      <c r="DG68" s="20"/>
      <c r="DH68" s="19"/>
      <c r="DI68" s="20"/>
      <c r="DJ68" s="19"/>
      <c r="DK68" s="20"/>
      <c r="DL68" s="19"/>
      <c r="DM68" s="20"/>
      <c r="DN68" s="19"/>
      <c r="DO68" s="20"/>
      <c r="DP68" s="19"/>
      <c r="DQ68" s="20"/>
      <c r="DR68" s="19"/>
      <c r="DS68" s="20"/>
      <c r="DT68" s="19"/>
      <c r="DU68" s="20"/>
      <c r="DV68" s="19"/>
      <c r="DW68" s="20"/>
      <c r="DX68" s="19"/>
      <c r="DY68" s="20"/>
      <c r="DZ68" s="55"/>
      <c r="EA68" s="20"/>
      <c r="EB68" s="19"/>
      <c r="EC68" s="20"/>
      <c r="ED68" s="19"/>
      <c r="EE68" s="20"/>
      <c r="EF68" s="19"/>
      <c r="EG68" s="20"/>
      <c r="EH68" s="19"/>
      <c r="EI68" s="20"/>
      <c r="EJ68" s="19"/>
      <c r="EK68" s="20"/>
      <c r="EL68" s="19"/>
      <c r="EM68" s="20"/>
      <c r="EN68" s="25"/>
      <c r="EO68" s="25"/>
      <c r="EP68" s="26">
        <f t="shared" si="118"/>
        <v>44</v>
      </c>
      <c r="EQ68" s="26">
        <f t="shared" si="118"/>
        <v>2477381.9840000002</v>
      </c>
    </row>
    <row r="69" spans="1:147" s="132" customFormat="1" ht="15" x14ac:dyDescent="0.25">
      <c r="A69" s="182">
        <v>16</v>
      </c>
      <c r="B69" s="182"/>
      <c r="C69" s="182" t="s">
        <v>270</v>
      </c>
      <c r="D69" s="200" t="s">
        <v>271</v>
      </c>
      <c r="E69" s="189">
        <v>13916</v>
      </c>
      <c r="F69" s="190"/>
      <c r="G69" s="191"/>
      <c r="H69" s="185"/>
      <c r="I69" s="193"/>
      <c r="J69" s="196">
        <v>1.4</v>
      </c>
      <c r="K69" s="196">
        <v>1.68</v>
      </c>
      <c r="L69" s="196">
        <v>2.23</v>
      </c>
      <c r="M69" s="195">
        <v>2.57</v>
      </c>
      <c r="N69" s="55">
        <f>SUM(N70:N71)</f>
        <v>50</v>
      </c>
      <c r="O69" s="55">
        <f t="shared" ref="O69:BZ69" si="119">SUM(O70:O71)</f>
        <v>915672.79999999993</v>
      </c>
      <c r="P69" s="55">
        <f t="shared" si="119"/>
        <v>0</v>
      </c>
      <c r="Q69" s="55">
        <f t="shared" si="119"/>
        <v>0</v>
      </c>
      <c r="R69" s="55">
        <f t="shared" si="119"/>
        <v>0</v>
      </c>
      <c r="S69" s="55">
        <f t="shared" si="119"/>
        <v>0</v>
      </c>
      <c r="T69" s="187">
        <f t="shared" si="119"/>
        <v>0</v>
      </c>
      <c r="U69" s="187">
        <f t="shared" si="119"/>
        <v>0</v>
      </c>
      <c r="V69" s="55">
        <f t="shared" si="119"/>
        <v>0</v>
      </c>
      <c r="W69" s="55">
        <f t="shared" si="119"/>
        <v>0</v>
      </c>
      <c r="X69" s="55">
        <f t="shared" si="119"/>
        <v>0</v>
      </c>
      <c r="Y69" s="55">
        <f t="shared" si="119"/>
        <v>0</v>
      </c>
      <c r="Z69" s="55">
        <f t="shared" si="119"/>
        <v>340</v>
      </c>
      <c r="AA69" s="55">
        <f t="shared" si="119"/>
        <v>6226575.0399999991</v>
      </c>
      <c r="AB69" s="55">
        <f t="shared" si="119"/>
        <v>0</v>
      </c>
      <c r="AC69" s="55">
        <f t="shared" si="119"/>
        <v>0</v>
      </c>
      <c r="AD69" s="55">
        <f t="shared" si="119"/>
        <v>0</v>
      </c>
      <c r="AE69" s="55">
        <f t="shared" si="119"/>
        <v>0</v>
      </c>
      <c r="AF69" s="55">
        <f t="shared" si="119"/>
        <v>0</v>
      </c>
      <c r="AG69" s="55">
        <f t="shared" si="119"/>
        <v>0</v>
      </c>
      <c r="AH69" s="55">
        <f t="shared" si="119"/>
        <v>170</v>
      </c>
      <c r="AI69" s="55">
        <f t="shared" si="119"/>
        <v>3735945.0239999997</v>
      </c>
      <c r="AJ69" s="55">
        <f t="shared" si="119"/>
        <v>105</v>
      </c>
      <c r="AK69" s="55">
        <f t="shared" si="119"/>
        <v>1922912.88</v>
      </c>
      <c r="AL69" s="55">
        <f t="shared" si="119"/>
        <v>0</v>
      </c>
      <c r="AM69" s="55">
        <f t="shared" si="119"/>
        <v>0</v>
      </c>
      <c r="AN69" s="55">
        <f t="shared" si="119"/>
        <v>0</v>
      </c>
      <c r="AO69" s="55">
        <f t="shared" si="119"/>
        <v>0</v>
      </c>
      <c r="AP69" s="187">
        <f t="shared" si="119"/>
        <v>0</v>
      </c>
      <c r="AQ69" s="187">
        <f t="shared" si="119"/>
        <v>0</v>
      </c>
      <c r="AR69" s="55">
        <f t="shared" si="119"/>
        <v>0</v>
      </c>
      <c r="AS69" s="55">
        <f t="shared" si="119"/>
        <v>0</v>
      </c>
      <c r="AT69" s="55">
        <f t="shared" si="119"/>
        <v>0</v>
      </c>
      <c r="AU69" s="55">
        <f t="shared" si="119"/>
        <v>0</v>
      </c>
      <c r="AV69" s="55">
        <f t="shared" si="119"/>
        <v>0</v>
      </c>
      <c r="AW69" s="55">
        <f t="shared" si="119"/>
        <v>0</v>
      </c>
      <c r="AX69" s="187">
        <f t="shared" si="119"/>
        <v>100</v>
      </c>
      <c r="AY69" s="187">
        <f t="shared" si="119"/>
        <v>1831345.5999999999</v>
      </c>
      <c r="AZ69" s="55">
        <f t="shared" si="119"/>
        <v>694</v>
      </c>
      <c r="BA69" s="55">
        <f t="shared" si="119"/>
        <v>12709538.464</v>
      </c>
      <c r="BB69" s="55">
        <f t="shared" si="119"/>
        <v>503</v>
      </c>
      <c r="BC69" s="55">
        <f t="shared" si="119"/>
        <v>9211668.3679999989</v>
      </c>
      <c r="BD69" s="55">
        <f t="shared" si="119"/>
        <v>150</v>
      </c>
      <c r="BE69" s="55">
        <f t="shared" si="119"/>
        <v>2747018.4</v>
      </c>
      <c r="BF69" s="55">
        <f t="shared" si="119"/>
        <v>180</v>
      </c>
      <c r="BG69" s="55">
        <f t="shared" si="119"/>
        <v>3296422.0799999996</v>
      </c>
      <c r="BH69" s="55">
        <f t="shared" si="119"/>
        <v>470</v>
      </c>
      <c r="BI69" s="55">
        <f t="shared" si="119"/>
        <v>8607324.3199999984</v>
      </c>
      <c r="BJ69" s="55">
        <f t="shared" si="119"/>
        <v>0</v>
      </c>
      <c r="BK69" s="55">
        <f t="shared" si="119"/>
        <v>0</v>
      </c>
      <c r="BL69" s="55">
        <f t="shared" si="119"/>
        <v>200</v>
      </c>
      <c r="BM69" s="55">
        <f t="shared" si="119"/>
        <v>3662691.1999999997</v>
      </c>
      <c r="BN69" s="55">
        <f t="shared" si="119"/>
        <v>0</v>
      </c>
      <c r="BO69" s="55">
        <f t="shared" si="119"/>
        <v>0</v>
      </c>
      <c r="BP69" s="55">
        <f t="shared" si="119"/>
        <v>11</v>
      </c>
      <c r="BQ69" s="55">
        <f t="shared" si="119"/>
        <v>201448.016</v>
      </c>
      <c r="BR69" s="55">
        <f t="shared" si="119"/>
        <v>0</v>
      </c>
      <c r="BS69" s="55">
        <f t="shared" si="119"/>
        <v>0</v>
      </c>
      <c r="BT69" s="55">
        <f t="shared" si="119"/>
        <v>0</v>
      </c>
      <c r="BU69" s="55">
        <f t="shared" si="119"/>
        <v>0</v>
      </c>
      <c r="BV69" s="55">
        <f t="shared" si="119"/>
        <v>35</v>
      </c>
      <c r="BW69" s="55">
        <f t="shared" si="119"/>
        <v>640970.96</v>
      </c>
      <c r="BX69" s="55">
        <f t="shared" si="119"/>
        <v>60</v>
      </c>
      <c r="BY69" s="55">
        <f t="shared" si="119"/>
        <v>1098807.3599999999</v>
      </c>
      <c r="BZ69" s="55">
        <f t="shared" si="119"/>
        <v>240</v>
      </c>
      <c r="CA69" s="55">
        <f t="shared" ref="CA69:EL69" si="120">SUM(CA70:CA71)</f>
        <v>4395229.4399999995</v>
      </c>
      <c r="CB69" s="55">
        <f t="shared" si="120"/>
        <v>95</v>
      </c>
      <c r="CC69" s="55">
        <f t="shared" si="120"/>
        <v>1739778.3199999996</v>
      </c>
      <c r="CD69" s="187">
        <f t="shared" si="120"/>
        <v>188</v>
      </c>
      <c r="CE69" s="187">
        <f t="shared" si="120"/>
        <v>3442929.7279999997</v>
      </c>
      <c r="CF69" s="55">
        <f t="shared" si="120"/>
        <v>161</v>
      </c>
      <c r="CG69" s="55">
        <f t="shared" si="120"/>
        <v>2948466.4159999997</v>
      </c>
      <c r="CH69" s="55">
        <f t="shared" si="120"/>
        <v>369</v>
      </c>
      <c r="CI69" s="55">
        <f t="shared" si="120"/>
        <v>6757665.2639999995</v>
      </c>
      <c r="CJ69" s="55">
        <f t="shared" si="120"/>
        <v>300</v>
      </c>
      <c r="CK69" s="55">
        <f t="shared" si="120"/>
        <v>5494036.7999999998</v>
      </c>
      <c r="CL69" s="55">
        <f t="shared" si="120"/>
        <v>600</v>
      </c>
      <c r="CM69" s="55">
        <f t="shared" si="120"/>
        <v>13185688.32</v>
      </c>
      <c r="CN69" s="55">
        <f t="shared" si="120"/>
        <v>0</v>
      </c>
      <c r="CO69" s="55">
        <f t="shared" si="120"/>
        <v>0</v>
      </c>
      <c r="CP69" s="55">
        <f t="shared" si="120"/>
        <v>0</v>
      </c>
      <c r="CQ69" s="55">
        <f t="shared" si="120"/>
        <v>0</v>
      </c>
      <c r="CR69" s="55">
        <f t="shared" si="120"/>
        <v>470</v>
      </c>
      <c r="CS69" s="55">
        <f t="shared" si="120"/>
        <v>10328789.183999998</v>
      </c>
      <c r="CT69" s="55">
        <f t="shared" si="120"/>
        <v>335</v>
      </c>
      <c r="CU69" s="55">
        <f t="shared" si="120"/>
        <v>7362009.311999999</v>
      </c>
      <c r="CV69" s="55">
        <f t="shared" si="120"/>
        <v>0</v>
      </c>
      <c r="CW69" s="55">
        <f t="shared" si="120"/>
        <v>0</v>
      </c>
      <c r="CX69" s="55">
        <f t="shared" si="120"/>
        <v>763</v>
      </c>
      <c r="CY69" s="55">
        <f t="shared" si="120"/>
        <v>16767800.313599998</v>
      </c>
      <c r="CZ69" s="55">
        <f t="shared" si="120"/>
        <v>80</v>
      </c>
      <c r="DA69" s="55">
        <f t="shared" si="120"/>
        <v>1758091.7759999998</v>
      </c>
      <c r="DB69" s="55">
        <f t="shared" si="120"/>
        <v>700</v>
      </c>
      <c r="DC69" s="55">
        <f t="shared" si="120"/>
        <v>15383303.039999999</v>
      </c>
      <c r="DD69" s="55">
        <f t="shared" si="120"/>
        <v>70</v>
      </c>
      <c r="DE69" s="55">
        <f t="shared" si="120"/>
        <v>1538330.3039999998</v>
      </c>
      <c r="DF69" s="55">
        <f t="shared" si="120"/>
        <v>100</v>
      </c>
      <c r="DG69" s="55">
        <f t="shared" si="120"/>
        <v>2197614.7199999997</v>
      </c>
      <c r="DH69" s="55">
        <f t="shared" si="120"/>
        <v>971</v>
      </c>
      <c r="DI69" s="55">
        <f t="shared" si="120"/>
        <v>21338838.931199998</v>
      </c>
      <c r="DJ69" s="55">
        <f t="shared" si="120"/>
        <v>44</v>
      </c>
      <c r="DK69" s="55">
        <f t="shared" si="120"/>
        <v>966950.47679999995</v>
      </c>
      <c r="DL69" s="55">
        <f t="shared" si="120"/>
        <v>150</v>
      </c>
      <c r="DM69" s="55">
        <f t="shared" si="120"/>
        <v>3296422.08</v>
      </c>
      <c r="DN69" s="55">
        <f t="shared" si="120"/>
        <v>200</v>
      </c>
      <c r="DO69" s="55">
        <f t="shared" si="120"/>
        <v>4395229.4399999995</v>
      </c>
      <c r="DP69" s="55">
        <f t="shared" si="120"/>
        <v>0</v>
      </c>
      <c r="DQ69" s="55">
        <f t="shared" si="120"/>
        <v>0</v>
      </c>
      <c r="DR69" s="55">
        <f t="shared" si="120"/>
        <v>45</v>
      </c>
      <c r="DS69" s="55">
        <f t="shared" si="120"/>
        <v>988926.62399999984</v>
      </c>
      <c r="DT69" s="55">
        <f t="shared" si="120"/>
        <v>10</v>
      </c>
      <c r="DU69" s="55">
        <f t="shared" si="120"/>
        <v>219761.47199999998</v>
      </c>
      <c r="DV69" s="55">
        <f t="shared" si="120"/>
        <v>0</v>
      </c>
      <c r="DW69" s="55">
        <f t="shared" si="120"/>
        <v>0</v>
      </c>
      <c r="DX69" s="55">
        <f t="shared" si="120"/>
        <v>36</v>
      </c>
      <c r="DY69" s="55">
        <f t="shared" si="120"/>
        <v>1210257.8207999999</v>
      </c>
      <c r="DZ69" s="55">
        <f t="shared" si="120"/>
        <v>0</v>
      </c>
      <c r="EA69" s="55">
        <f t="shared" si="120"/>
        <v>0</v>
      </c>
      <c r="EB69" s="55">
        <f t="shared" si="120"/>
        <v>17</v>
      </c>
      <c r="EC69" s="55">
        <f t="shared" si="120"/>
        <v>311328.75199999998</v>
      </c>
      <c r="ED69" s="55">
        <f t="shared" si="120"/>
        <v>0</v>
      </c>
      <c r="EE69" s="55">
        <f t="shared" si="120"/>
        <v>0</v>
      </c>
      <c r="EF69" s="55">
        <f t="shared" si="120"/>
        <v>0</v>
      </c>
      <c r="EG69" s="55">
        <f t="shared" si="120"/>
        <v>0</v>
      </c>
      <c r="EH69" s="187">
        <f t="shared" si="120"/>
        <v>0</v>
      </c>
      <c r="EI69" s="187">
        <f t="shared" si="120"/>
        <v>0</v>
      </c>
      <c r="EJ69" s="55">
        <f t="shared" si="120"/>
        <v>0</v>
      </c>
      <c r="EK69" s="55">
        <f t="shared" si="120"/>
        <v>0</v>
      </c>
      <c r="EL69" s="55">
        <f t="shared" si="120"/>
        <v>0</v>
      </c>
      <c r="EM69" s="55">
        <f t="shared" ref="EM69:EQ69" si="121">SUM(EM70:EM71)</f>
        <v>0</v>
      </c>
      <c r="EN69" s="55"/>
      <c r="EO69" s="55"/>
      <c r="EP69" s="55">
        <f t="shared" si="121"/>
        <v>9012</v>
      </c>
      <c r="EQ69" s="55">
        <f t="shared" si="121"/>
        <v>182835789.04640004</v>
      </c>
    </row>
    <row r="70" spans="1:147" s="132" customFormat="1" ht="45" x14ac:dyDescent="0.25">
      <c r="A70" s="13"/>
      <c r="B70" s="13">
        <v>45</v>
      </c>
      <c r="C70" s="126" t="s">
        <v>272</v>
      </c>
      <c r="D70" s="63" t="s">
        <v>273</v>
      </c>
      <c r="E70" s="15">
        <v>13916</v>
      </c>
      <c r="F70" s="16">
        <v>0.94</v>
      </c>
      <c r="G70" s="17"/>
      <c r="H70" s="49">
        <v>1</v>
      </c>
      <c r="I70" s="50"/>
      <c r="J70" s="48">
        <v>1.4</v>
      </c>
      <c r="K70" s="48">
        <v>1.68</v>
      </c>
      <c r="L70" s="48">
        <v>2.23</v>
      </c>
      <c r="M70" s="51">
        <v>2.57</v>
      </c>
      <c r="N70" s="19">
        <v>50</v>
      </c>
      <c r="O70" s="20">
        <f>N70*E70*F70*H70*J70*$O$9</f>
        <v>915672.79999999993</v>
      </c>
      <c r="P70" s="52"/>
      <c r="Q70" s="20">
        <f>P70*E70*F70*H70*J70*$Q$9</f>
        <v>0</v>
      </c>
      <c r="R70" s="21"/>
      <c r="S70" s="21">
        <f>R70*E70*F70*H70*J70*$S$9</f>
        <v>0</v>
      </c>
      <c r="T70" s="19"/>
      <c r="U70" s="20">
        <f>SUM(T70*E70*F70*H70*J70*$U$9)</f>
        <v>0</v>
      </c>
      <c r="V70" s="19"/>
      <c r="W70" s="21">
        <f>SUM(V70*E70*F70*H70*J70*$W$9)</f>
        <v>0</v>
      </c>
      <c r="X70" s="19"/>
      <c r="Y70" s="20">
        <f>SUM(X70*E70*F70*H70*J70*$Y$9)</f>
        <v>0</v>
      </c>
      <c r="Z70" s="21">
        <v>340</v>
      </c>
      <c r="AA70" s="20">
        <f>SUM(Z70*E70*F70*H70*J70*$AA$9)</f>
        <v>6226575.0399999991</v>
      </c>
      <c r="AB70" s="20"/>
      <c r="AC70" s="20"/>
      <c r="AD70" s="21"/>
      <c r="AE70" s="20">
        <f>SUM(AD70*E70*F70*H70*J70*$AE$9)</f>
        <v>0</v>
      </c>
      <c r="AF70" s="21"/>
      <c r="AG70" s="20">
        <f>SUM(AF70*E70*F70*H70*K70*$AG$9)</f>
        <v>0</v>
      </c>
      <c r="AH70" s="21">
        <v>170</v>
      </c>
      <c r="AI70" s="20">
        <f>SUM(AH70*E70*F70*H70*K70*$AI$9)</f>
        <v>3735945.0239999997</v>
      </c>
      <c r="AJ70" s="19">
        <v>105</v>
      </c>
      <c r="AK70" s="20">
        <f>SUM(AJ70*E70*F70*H70*J70*$AK$9)</f>
        <v>1922912.88</v>
      </c>
      <c r="AL70" s="21"/>
      <c r="AM70" s="21">
        <f>SUM(AL70*E70*F70*H70*J70*$AM$9)</f>
        <v>0</v>
      </c>
      <c r="AN70" s="19"/>
      <c r="AO70" s="20">
        <f>SUM(AN70*E70*F70*H70*J70*$AO$9)</f>
        <v>0</v>
      </c>
      <c r="AP70" s="55"/>
      <c r="AQ70" s="20">
        <f>SUM(AP70*E70*F70*H70*J70*$AQ$9)</f>
        <v>0</v>
      </c>
      <c r="AR70" s="21"/>
      <c r="AS70" s="20">
        <f>SUM(E70*F70*H70*J70*AR70*$AS$9)</f>
        <v>0</v>
      </c>
      <c r="AT70" s="21"/>
      <c r="AU70" s="20">
        <f>SUM(AT70*E70*F70*H70*J70*$AU$9)</f>
        <v>0</v>
      </c>
      <c r="AV70" s="19"/>
      <c r="AW70" s="20">
        <f>SUM(AV70*E70*F70*H70*J70*$AW$9)</f>
        <v>0</v>
      </c>
      <c r="AX70" s="19">
        <v>100</v>
      </c>
      <c r="AY70" s="21">
        <f>SUM(AX70*E70*F70*H70*J70*$AY$9)</f>
        <v>1831345.5999999999</v>
      </c>
      <c r="AZ70" s="19">
        <v>694</v>
      </c>
      <c r="BA70" s="20">
        <f>SUM(AZ70*E70*F70*H70*J70*$BA$9)</f>
        <v>12709538.464</v>
      </c>
      <c r="BB70" s="19">
        <v>503</v>
      </c>
      <c r="BC70" s="20">
        <f>SUM(BB70*E70*F70*H70*J70*$BC$9)</f>
        <v>9211668.3679999989</v>
      </c>
      <c r="BD70" s="19">
        <v>150</v>
      </c>
      <c r="BE70" s="20">
        <f>SUM(BD70*E70*F70*H70*J70*$BE$9)</f>
        <v>2747018.4</v>
      </c>
      <c r="BF70" s="19">
        <v>180</v>
      </c>
      <c r="BG70" s="20">
        <f>SUM(BF70*E70*F70*H70*J70*$BG$9)</f>
        <v>3296422.0799999996</v>
      </c>
      <c r="BH70" s="19">
        <v>470</v>
      </c>
      <c r="BI70" s="20">
        <f>BH70*E70*F70*H70*J70*$BI$9</f>
        <v>8607324.3199999984</v>
      </c>
      <c r="BJ70" s="19"/>
      <c r="BK70" s="20">
        <f>BJ70*E70*F70*H70*J70*$BK$9</f>
        <v>0</v>
      </c>
      <c r="BL70" s="19">
        <v>200</v>
      </c>
      <c r="BM70" s="20">
        <f>BL70*E70*F70*H70*J70*$BM$9</f>
        <v>3662691.1999999997</v>
      </c>
      <c r="BN70" s="19"/>
      <c r="BO70" s="20">
        <f>SUM(BN70*E70*F70*H70*J70*$BO$9)</f>
        <v>0</v>
      </c>
      <c r="BP70" s="19">
        <v>11</v>
      </c>
      <c r="BQ70" s="20">
        <f>SUM(BP70*E70*F70*H70*J70*$BQ$9)</f>
        <v>201448.016</v>
      </c>
      <c r="BR70" s="19"/>
      <c r="BS70" s="20">
        <f>SUM(BR70*E70*F70*H70*J70*$BS$9)</f>
        <v>0</v>
      </c>
      <c r="BT70" s="19"/>
      <c r="BU70" s="20">
        <f>SUM(BT70*E70*F70*H70*J70*$BU$9)</f>
        <v>0</v>
      </c>
      <c r="BV70" s="19">
        <v>35</v>
      </c>
      <c r="BW70" s="20">
        <f>SUM(BV70*E70*F70*H70*J70*$BW$9)</f>
        <v>640970.96</v>
      </c>
      <c r="BX70" s="23">
        <v>60</v>
      </c>
      <c r="BY70" s="24">
        <f>BX70*E70*F70*H70*J70*$BY$9</f>
        <v>1098807.3599999999</v>
      </c>
      <c r="BZ70" s="19">
        <v>240</v>
      </c>
      <c r="CA70" s="20">
        <f>SUM(BZ70*E70*F70*H70*J70*$CA$9)</f>
        <v>4395229.4399999995</v>
      </c>
      <c r="CB70" s="21">
        <v>95</v>
      </c>
      <c r="CC70" s="20">
        <f>SUM(CB70*E70*F70*H70*J70*$CC$9)</f>
        <v>1739778.3199999996</v>
      </c>
      <c r="CD70" s="19">
        <v>188</v>
      </c>
      <c r="CE70" s="20">
        <f>SUM(CD70*E70*F70*H70*J70*$CE$9)</f>
        <v>3442929.7279999997</v>
      </c>
      <c r="CF70" s="19">
        <v>161</v>
      </c>
      <c r="CG70" s="20">
        <f>SUM(CF70*E70*F70*H70*J70*$CG$9)</f>
        <v>2948466.4159999997</v>
      </c>
      <c r="CH70" s="19">
        <v>369</v>
      </c>
      <c r="CI70" s="20">
        <f>CH70*E70*F70*H70*J70*$CI$9</f>
        <v>6757665.2639999995</v>
      </c>
      <c r="CJ70" s="19">
        <v>300</v>
      </c>
      <c r="CK70" s="20">
        <f>SUM(CJ70*E70*F70*H70*J70*$CK$9)</f>
        <v>5494036.7999999998</v>
      </c>
      <c r="CL70" s="21">
        <v>600</v>
      </c>
      <c r="CM70" s="20">
        <f>SUM(CL70*E70*F70*H70*K70*$CM$9)</f>
        <v>13185688.32</v>
      </c>
      <c r="CN70" s="19"/>
      <c r="CO70" s="20">
        <f>SUM(CN70*E70*F70*H70*K70*$CO$9)</f>
        <v>0</v>
      </c>
      <c r="CP70" s="19"/>
      <c r="CQ70" s="20">
        <f>SUM(CP70*E70*F70*H70*K70*$CQ$9)</f>
        <v>0</v>
      </c>
      <c r="CR70" s="21">
        <v>470</v>
      </c>
      <c r="CS70" s="20">
        <f>SUM(CR70*E70*F70*H70*K70*$CS$9)</f>
        <v>10328789.183999998</v>
      </c>
      <c r="CT70" s="21">
        <v>335</v>
      </c>
      <c r="CU70" s="20">
        <f>SUM(CT70*E70*F70*H70*K70*$CU$9)</f>
        <v>7362009.311999999</v>
      </c>
      <c r="CV70" s="21"/>
      <c r="CW70" s="20">
        <f>SUM(CV70*E70*F70*H70*K70*$CW$9)</f>
        <v>0</v>
      </c>
      <c r="CX70" s="19">
        <v>763</v>
      </c>
      <c r="CY70" s="20">
        <f>SUM(CX70*E70*F70*H70*K70*$CY$9)</f>
        <v>16767800.313599998</v>
      </c>
      <c r="CZ70" s="19">
        <v>80</v>
      </c>
      <c r="DA70" s="20">
        <f>SUM(CZ70*E70*F70*H70*K70*$DA$9)</f>
        <v>1758091.7759999998</v>
      </c>
      <c r="DB70" s="19">
        <v>700</v>
      </c>
      <c r="DC70" s="20">
        <f>SUM(DB70*E70*F70*H70*K70*$DC$9)</f>
        <v>15383303.039999999</v>
      </c>
      <c r="DD70" s="21">
        <v>70</v>
      </c>
      <c r="DE70" s="20">
        <f>SUM(DD70*E70*F70*H70*K70*$DE$9)</f>
        <v>1538330.3039999998</v>
      </c>
      <c r="DF70" s="19">
        <v>100</v>
      </c>
      <c r="DG70" s="20">
        <f>SUM(DF70*E70*F70*H70*K70*$DG$9)</f>
        <v>2197614.7199999997</v>
      </c>
      <c r="DH70" s="19">
        <v>971</v>
      </c>
      <c r="DI70" s="20">
        <f>SUM(DH70*E70*F70*H70*K70*$DI$9)</f>
        <v>21338838.931199998</v>
      </c>
      <c r="DJ70" s="19">
        <v>44</v>
      </c>
      <c r="DK70" s="20">
        <f>SUM(DJ70*E70*F70*H70*K70*$DK$9)</f>
        <v>966950.47679999995</v>
      </c>
      <c r="DL70" s="19">
        <v>150</v>
      </c>
      <c r="DM70" s="20">
        <f>SUM(DL70*E70*F70*H70*K70*$DM$9)</f>
        <v>3296422.08</v>
      </c>
      <c r="DN70" s="19">
        <v>200</v>
      </c>
      <c r="DO70" s="20">
        <f>SUM(DN70*E70*F70*H70*K70*$DO$9)</f>
        <v>4395229.4399999995</v>
      </c>
      <c r="DP70" s="19"/>
      <c r="DQ70" s="20">
        <f>DP70*E70*F70*H70*K70*$DQ$9</f>
        <v>0</v>
      </c>
      <c r="DR70" s="19">
        <v>45</v>
      </c>
      <c r="DS70" s="20">
        <f>SUM(DR70*E70*F70*H70*K70*$DS$9)</f>
        <v>988926.62399999984</v>
      </c>
      <c r="DT70" s="19">
        <v>10</v>
      </c>
      <c r="DU70" s="20">
        <f>SUM(DT70*E70*F70*H70*K70*$DU$9)</f>
        <v>219761.47199999998</v>
      </c>
      <c r="DV70" s="19"/>
      <c r="DW70" s="20">
        <f>SUM(DV70*E70*F70*H70*L70*$DW$9)</f>
        <v>0</v>
      </c>
      <c r="DX70" s="19">
        <v>36</v>
      </c>
      <c r="DY70" s="20">
        <f>SUM(DX70*E70*F70*H70*M70*$DY$9)</f>
        <v>1210257.8207999999</v>
      </c>
      <c r="DZ70" s="55"/>
      <c r="EA70" s="20">
        <f>SUM(DZ70*E70*F70*H70*J70*$EA$9)</f>
        <v>0</v>
      </c>
      <c r="EB70" s="19">
        <v>17</v>
      </c>
      <c r="EC70" s="20">
        <f>SUM(EB70*E70*F70*H70*J70*$EC$9)</f>
        <v>311328.75199999998</v>
      </c>
      <c r="ED70" s="19"/>
      <c r="EE70" s="20">
        <f>SUM(ED70*E70*F70*H70*J70*$EE$9)</f>
        <v>0</v>
      </c>
      <c r="EF70" s="19"/>
      <c r="EG70" s="20">
        <f>SUM(EF70*E70*F70*H70*J70*$EG$9)</f>
        <v>0</v>
      </c>
      <c r="EH70" s="19"/>
      <c r="EI70" s="20">
        <f>EH70*E70*F70*H70*J70*$EI$9</f>
        <v>0</v>
      </c>
      <c r="EJ70" s="19"/>
      <c r="EK70" s="20">
        <f>EJ70*E70*F70*H70*J70*$EK$9</f>
        <v>0</v>
      </c>
      <c r="EL70" s="19"/>
      <c r="EM70" s="20"/>
      <c r="EN70" s="25"/>
      <c r="EO70" s="25"/>
      <c r="EP70" s="26">
        <f>SUM(N70,X70,P70,R70,Z70,T70,V70,AD70,AF70,AH70,AJ70,AL70,AR70,AT70,AV70,AP70,CL70,CR70,CV70,BZ70,CB70,DB70,DD70,DF70,DH70,DJ70,DL70,DN70,AX70,AN70,AZ70,BB70,BD70,BF70,BH70,BJ70,BL70,BN70,BP70,BR70,BT70,ED70,EF70,DZ70,EB70,BV70,BX70,CT70,CN70,CP70,CX70,CZ70,CD70,CF70,CH70,CJ70,DP70,DR70,DT70,DV70,DX70,EH70,EJ70,EL70)</f>
        <v>9012</v>
      </c>
      <c r="EQ70" s="26">
        <f>SUM(O70,Y70,Q70,S70,AA70,U70,W70,AE70,AG70,AI70,AK70,AM70,AS70,AU70,AW70,AQ70,CM70,CS70,CW70,CA70,CC70,DC70,DE70,DG70,DI70,DK70,DM70,DO70,AY70,AO70,BA70,BC70,BE70,BG70,BI70,BK70,BM70,BO70,BQ70,BS70,BU70,EE70,EG70,EA70,EC70,BW70,BY70,CU70,CO70,CQ70,CY70,DA70,CE70,CG70,CI70,CK70,DQ70,DS70,DU70,DW70,DY70,EI70,EK70,EM70)</f>
        <v>182835789.04640004</v>
      </c>
    </row>
    <row r="71" spans="1:147" ht="30" customHeight="1" x14ac:dyDescent="0.25">
      <c r="A71" s="13"/>
      <c r="B71" s="13">
        <v>46</v>
      </c>
      <c r="C71" s="126" t="s">
        <v>274</v>
      </c>
      <c r="D71" s="64" t="s">
        <v>275</v>
      </c>
      <c r="E71" s="15">
        <v>13916</v>
      </c>
      <c r="F71" s="16">
        <v>2.57</v>
      </c>
      <c r="G71" s="17"/>
      <c r="H71" s="49">
        <v>1</v>
      </c>
      <c r="I71" s="50"/>
      <c r="J71" s="48">
        <v>1.4</v>
      </c>
      <c r="K71" s="48">
        <v>1.68</v>
      </c>
      <c r="L71" s="48">
        <v>2.23</v>
      </c>
      <c r="M71" s="51">
        <v>2.57</v>
      </c>
      <c r="N71" s="19"/>
      <c r="O71" s="20">
        <f>N71*E71*F71*H71*J71*$O$9</f>
        <v>0</v>
      </c>
      <c r="P71" s="52"/>
      <c r="Q71" s="20">
        <f>P71*E71*F71*H71*J71*$Q$9</f>
        <v>0</v>
      </c>
      <c r="R71" s="21"/>
      <c r="S71" s="21">
        <f>R71*E71*F71*H71*J71*$S$9</f>
        <v>0</v>
      </c>
      <c r="T71" s="19"/>
      <c r="U71" s="20">
        <f>SUM(T71*E71*F71*H71*J71*$U$9)</f>
        <v>0</v>
      </c>
      <c r="V71" s="19"/>
      <c r="W71" s="21">
        <f>SUM(V71*E71*F71*H71*J71*$W$9)</f>
        <v>0</v>
      </c>
      <c r="X71" s="19"/>
      <c r="Y71" s="20">
        <f>SUM(X71*E71*F71*H71*J71*$Y$9)</f>
        <v>0</v>
      </c>
      <c r="Z71" s="21"/>
      <c r="AA71" s="20">
        <f>SUM(Z71*E71*F71*H71*J71*$AA$9)</f>
        <v>0</v>
      </c>
      <c r="AB71" s="20"/>
      <c r="AC71" s="20"/>
      <c r="AD71" s="21"/>
      <c r="AE71" s="20">
        <f>SUM(AD71*E71*F71*H71*J71*$AE$9)</f>
        <v>0</v>
      </c>
      <c r="AF71" s="21"/>
      <c r="AG71" s="20">
        <f>SUM(AF71*E71*F71*H71*K71*$AG$9)</f>
        <v>0</v>
      </c>
      <c r="AH71" s="21"/>
      <c r="AI71" s="20">
        <f>SUM(AH71*E71*F71*H71*K71*$AI$9)</f>
        <v>0</v>
      </c>
      <c r="AJ71" s="19"/>
      <c r="AK71" s="20">
        <f>SUM(AJ71*E71*F71*H71*J71*$AK$9)</f>
        <v>0</v>
      </c>
      <c r="AL71" s="21"/>
      <c r="AM71" s="21">
        <f>SUM(AL71*E71*F71*H71*J71*$AM$9)</f>
        <v>0</v>
      </c>
      <c r="AN71" s="19"/>
      <c r="AO71" s="20">
        <f>SUM(AN71*E71*F71*H71*J71*$AO$9)</f>
        <v>0</v>
      </c>
      <c r="AP71" s="19"/>
      <c r="AQ71" s="20">
        <f>SUM(AP71*E71*F71*H71*J71*$AQ$9)</f>
        <v>0</v>
      </c>
      <c r="AR71" s="21"/>
      <c r="AS71" s="20">
        <f>SUM(E71*F71*H71*J71*AR71*$AS$9)</f>
        <v>0</v>
      </c>
      <c r="AT71" s="21"/>
      <c r="AU71" s="20">
        <f>SUM(AT71*E71*F71*H71*J71*$AU$9)</f>
        <v>0</v>
      </c>
      <c r="AV71" s="19"/>
      <c r="AW71" s="20">
        <f>SUM(AV71*E71*F71*H71*J71*$AW$9)</f>
        <v>0</v>
      </c>
      <c r="AX71" s="19"/>
      <c r="AY71" s="21">
        <f>SUM(AX71*E71*F71*H71*J71*$AY$9)</f>
        <v>0</v>
      </c>
      <c r="AZ71" s="19"/>
      <c r="BA71" s="20">
        <f>SUM(AZ71*E71*F71*H71*J71*$BA$9)</f>
        <v>0</v>
      </c>
      <c r="BB71" s="19"/>
      <c r="BC71" s="20">
        <f>SUM(BB71*E71*F71*H71*J71*$BC$9)</f>
        <v>0</v>
      </c>
      <c r="BD71" s="19"/>
      <c r="BE71" s="20">
        <f>SUM(BD71*E71*F71*H71*J71*$BE$9)</f>
        <v>0</v>
      </c>
      <c r="BF71" s="19"/>
      <c r="BG71" s="20">
        <f>SUM(BF71*E71*F71*H71*J71*$BG$9)</f>
        <v>0</v>
      </c>
      <c r="BH71" s="19"/>
      <c r="BI71" s="20">
        <f>BH71*E71*F71*H71*J71*$BI$9</f>
        <v>0</v>
      </c>
      <c r="BJ71" s="19"/>
      <c r="BK71" s="20">
        <f>BJ71*E71*F71*H71*J71*$BK$9</f>
        <v>0</v>
      </c>
      <c r="BL71" s="19"/>
      <c r="BM71" s="20">
        <f>BL71*E71*F71*H71*J71*$BM$9</f>
        <v>0</v>
      </c>
      <c r="BN71" s="19"/>
      <c r="BO71" s="20">
        <f>SUM(BN71*E71*F71*H71*J71*$BO$9)</f>
        <v>0</v>
      </c>
      <c r="BP71" s="19"/>
      <c r="BQ71" s="20">
        <f>SUM(BP71*E71*F71*H71*J71*$BQ$9)</f>
        <v>0</v>
      </c>
      <c r="BR71" s="19"/>
      <c r="BS71" s="20">
        <f>SUM(BR71*E71*F71*H71*J71*$BS$9)</f>
        <v>0</v>
      </c>
      <c r="BT71" s="19"/>
      <c r="BU71" s="20">
        <f>SUM(BT71*E71*F71*H71*J71*$BU$9)</f>
        <v>0</v>
      </c>
      <c r="BV71" s="19"/>
      <c r="BW71" s="20">
        <f>SUM(BV71*E71*F71*H71*J71*$BW$9)</f>
        <v>0</v>
      </c>
      <c r="BX71" s="23"/>
      <c r="BY71" s="24">
        <f>BX71*E71*F71*H71*J71*$BY$9</f>
        <v>0</v>
      </c>
      <c r="BZ71" s="19"/>
      <c r="CA71" s="20">
        <f>SUM(BZ71*E71*F71*H71*J71*$CA$9)</f>
        <v>0</v>
      </c>
      <c r="CB71" s="21"/>
      <c r="CC71" s="20">
        <f>SUM(CB71*E71*F71*H71*J71*$CC$9)</f>
        <v>0</v>
      </c>
      <c r="CD71" s="19"/>
      <c r="CE71" s="20">
        <f>SUM(CD71*E71*F71*H71*J71*$CE$9)</f>
        <v>0</v>
      </c>
      <c r="CF71" s="19"/>
      <c r="CG71" s="20">
        <f>SUM(CF71*E71*F71*H71*J71*$CG$9)</f>
        <v>0</v>
      </c>
      <c r="CH71" s="19"/>
      <c r="CI71" s="20">
        <f>CH71*E71*F71*H71*J71*$CI$9</f>
        <v>0</v>
      </c>
      <c r="CJ71" s="19"/>
      <c r="CK71" s="20">
        <f>SUM(CJ71*E71*F71*H71*J71*$CK$9)</f>
        <v>0</v>
      </c>
      <c r="CL71" s="21"/>
      <c r="CM71" s="20">
        <f>SUM(CL71*E71*F71*H71*K71*$CM$9)</f>
        <v>0</v>
      </c>
      <c r="CN71" s="19"/>
      <c r="CO71" s="20">
        <f>SUM(CN71*E71*F71*H71*K71*$CO$9)</f>
        <v>0</v>
      </c>
      <c r="CP71" s="19"/>
      <c r="CQ71" s="20">
        <f>SUM(CP71*E71*F71*H71*K71*$CQ$9)</f>
        <v>0</v>
      </c>
      <c r="CR71" s="21"/>
      <c r="CS71" s="20">
        <f>SUM(CR71*E71*F71*H71*K71*$CS$9)</f>
        <v>0</v>
      </c>
      <c r="CT71" s="21"/>
      <c r="CU71" s="20">
        <f>SUM(CT71*E71*F71*H71*K71*$CU$9)</f>
        <v>0</v>
      </c>
      <c r="CV71" s="21"/>
      <c r="CW71" s="20">
        <f>SUM(CV71*E71*F71*H71*K71*$CW$9)</f>
        <v>0</v>
      </c>
      <c r="CX71" s="19"/>
      <c r="CY71" s="20">
        <f>SUM(CX71*E71*F71*H71*K71*$CY$9)</f>
        <v>0</v>
      </c>
      <c r="CZ71" s="19"/>
      <c r="DA71" s="20">
        <f>SUM(CZ71*E71*F71*H71*K71*$DA$9)</f>
        <v>0</v>
      </c>
      <c r="DB71" s="19"/>
      <c r="DC71" s="20">
        <f>SUM(DB71*E71*F71*H71*K71*$DC$9)</f>
        <v>0</v>
      </c>
      <c r="DD71" s="21"/>
      <c r="DE71" s="20">
        <f>SUM(DD71*E71*F71*H71*K71*$DE$9)</f>
        <v>0</v>
      </c>
      <c r="DF71" s="19"/>
      <c r="DG71" s="20">
        <f>SUM(DF71*E71*F71*H71*K71*$DG$9)</f>
        <v>0</v>
      </c>
      <c r="DH71" s="19"/>
      <c r="DI71" s="20">
        <f>SUM(DH71*E71*F71*H71*K71*$DI$9)</f>
        <v>0</v>
      </c>
      <c r="DJ71" s="19"/>
      <c r="DK71" s="20">
        <f>SUM(DJ71*E71*F71*H71*K71*$DK$9)</f>
        <v>0</v>
      </c>
      <c r="DL71" s="19"/>
      <c r="DM71" s="20">
        <f>SUM(DL71*E71*F71*H71*K71*$DM$9)</f>
        <v>0</v>
      </c>
      <c r="DN71" s="19">
        <v>0</v>
      </c>
      <c r="DO71" s="20">
        <f>SUM(DN71*E71*F71*H71*K71*$DO$9)</f>
        <v>0</v>
      </c>
      <c r="DP71" s="19"/>
      <c r="DQ71" s="20">
        <f>DP71*E71*F71*H71*K71*$DQ$9</f>
        <v>0</v>
      </c>
      <c r="DR71" s="19"/>
      <c r="DS71" s="20">
        <f>SUM(DR71*E71*F71*H71*K71*$DS$9)</f>
        <v>0</v>
      </c>
      <c r="DT71" s="19"/>
      <c r="DU71" s="20">
        <f>SUM(DT71*E71*F71*H71*K71*$DU$9)</f>
        <v>0</v>
      </c>
      <c r="DV71" s="19"/>
      <c r="DW71" s="20">
        <f>SUM(DV71*E71*F71*H71*L71*$DW$9)</f>
        <v>0</v>
      </c>
      <c r="DX71" s="19"/>
      <c r="DY71" s="20">
        <f>SUM(DX71*E71*F71*H71*M71*$DY$9)</f>
        <v>0</v>
      </c>
      <c r="DZ71" s="19"/>
      <c r="EA71" s="20">
        <f>SUM(DZ71*E71*F71*H71*J71*$EA$9)</f>
        <v>0</v>
      </c>
      <c r="EB71" s="19"/>
      <c r="EC71" s="20">
        <f>SUM(EB71*E71*F71*H71*J71*$EC$9)</f>
        <v>0</v>
      </c>
      <c r="ED71" s="19"/>
      <c r="EE71" s="20">
        <f>SUM(ED71*E71*F71*H71*J71*$EE$9)</f>
        <v>0</v>
      </c>
      <c r="EF71" s="19"/>
      <c r="EG71" s="20">
        <f>SUM(EF71*E71*F71*H71*J71*$EG$9)</f>
        <v>0</v>
      </c>
      <c r="EH71" s="19"/>
      <c r="EI71" s="20">
        <f>EH71*E71*F71*H71*J71*$EI$9</f>
        <v>0</v>
      </c>
      <c r="EJ71" s="19"/>
      <c r="EK71" s="20">
        <f>EJ71*E71*F71*H71*J71*$EK$9</f>
        <v>0</v>
      </c>
      <c r="EL71" s="19"/>
      <c r="EM71" s="20"/>
      <c r="EN71" s="25"/>
      <c r="EO71" s="25"/>
      <c r="EP71" s="26">
        <f>SUM(N71,X71,P71,R71,Z71,T71,V71,AD71,AF71,AH71,AJ71,AL71,AR71,AT71,AV71,AP71,CL71,CR71,CV71,BZ71,CB71,DB71,DD71,DF71,DH71,DJ71,DL71,DN71,AX71,AN71,AZ71,BB71,BD71,BF71,BH71,BJ71,BL71,BN71,BP71,BR71,BT71,ED71,EF71,DZ71,EB71,BV71,BX71,CT71,CN71,CP71,CX71,CZ71,CD71,CF71,CH71,CJ71,DP71,DR71,DT71,DV71,DX71,EH71,EJ71,EL71)</f>
        <v>0</v>
      </c>
      <c r="EQ71" s="26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0</v>
      </c>
    </row>
    <row r="72" spans="1:147" s="132" customFormat="1" ht="15" customHeight="1" x14ac:dyDescent="0.25">
      <c r="A72" s="182">
        <v>17</v>
      </c>
      <c r="B72" s="182"/>
      <c r="C72" s="182" t="s">
        <v>276</v>
      </c>
      <c r="D72" s="199" t="s">
        <v>277</v>
      </c>
      <c r="E72" s="189">
        <v>13916</v>
      </c>
      <c r="F72" s="190"/>
      <c r="G72" s="191"/>
      <c r="H72" s="185"/>
      <c r="I72" s="193"/>
      <c r="J72" s="196">
        <v>1.4</v>
      </c>
      <c r="K72" s="196">
        <v>1.68</v>
      </c>
      <c r="L72" s="196">
        <v>2.23</v>
      </c>
      <c r="M72" s="195">
        <v>2.57</v>
      </c>
      <c r="N72" s="55">
        <f>N73</f>
        <v>0</v>
      </c>
      <c r="O72" s="55">
        <f t="shared" ref="O72:BZ72" si="122">O73</f>
        <v>0</v>
      </c>
      <c r="P72" s="55">
        <f t="shared" si="122"/>
        <v>0</v>
      </c>
      <c r="Q72" s="55">
        <f t="shared" si="122"/>
        <v>0</v>
      </c>
      <c r="R72" s="55">
        <f t="shared" si="122"/>
        <v>0</v>
      </c>
      <c r="S72" s="55">
        <f t="shared" si="122"/>
        <v>0</v>
      </c>
      <c r="T72" s="187">
        <f t="shared" si="122"/>
        <v>0</v>
      </c>
      <c r="U72" s="187">
        <f t="shared" si="122"/>
        <v>0</v>
      </c>
      <c r="V72" s="55">
        <f t="shared" si="122"/>
        <v>0</v>
      </c>
      <c r="W72" s="55">
        <f t="shared" si="122"/>
        <v>0</v>
      </c>
      <c r="X72" s="55">
        <f t="shared" si="122"/>
        <v>0</v>
      </c>
      <c r="Y72" s="55">
        <f t="shared" si="122"/>
        <v>0</v>
      </c>
      <c r="Z72" s="55">
        <f t="shared" si="122"/>
        <v>0</v>
      </c>
      <c r="AA72" s="55">
        <f t="shared" si="122"/>
        <v>0</v>
      </c>
      <c r="AB72" s="55">
        <f t="shared" si="122"/>
        <v>0</v>
      </c>
      <c r="AC72" s="55">
        <f t="shared" si="122"/>
        <v>0</v>
      </c>
      <c r="AD72" s="55">
        <f t="shared" si="122"/>
        <v>0</v>
      </c>
      <c r="AE72" s="55">
        <f t="shared" si="122"/>
        <v>0</v>
      </c>
      <c r="AF72" s="55">
        <f t="shared" si="122"/>
        <v>0</v>
      </c>
      <c r="AG72" s="55">
        <f t="shared" si="122"/>
        <v>0</v>
      </c>
      <c r="AH72" s="55">
        <f t="shared" si="122"/>
        <v>0</v>
      </c>
      <c r="AI72" s="55">
        <f t="shared" si="122"/>
        <v>0</v>
      </c>
      <c r="AJ72" s="55">
        <f t="shared" si="122"/>
        <v>0</v>
      </c>
      <c r="AK72" s="55">
        <f t="shared" si="122"/>
        <v>0</v>
      </c>
      <c r="AL72" s="55">
        <f t="shared" si="122"/>
        <v>0</v>
      </c>
      <c r="AM72" s="55">
        <f t="shared" si="122"/>
        <v>0</v>
      </c>
      <c r="AN72" s="55">
        <f t="shared" si="122"/>
        <v>0</v>
      </c>
      <c r="AO72" s="55">
        <f t="shared" si="122"/>
        <v>0</v>
      </c>
      <c r="AP72" s="187">
        <f t="shared" si="122"/>
        <v>0</v>
      </c>
      <c r="AQ72" s="187">
        <f t="shared" si="122"/>
        <v>0</v>
      </c>
      <c r="AR72" s="55">
        <f t="shared" si="122"/>
        <v>0</v>
      </c>
      <c r="AS72" s="55">
        <f t="shared" si="122"/>
        <v>0</v>
      </c>
      <c r="AT72" s="55">
        <f t="shared" si="122"/>
        <v>0</v>
      </c>
      <c r="AU72" s="55">
        <f t="shared" si="122"/>
        <v>0</v>
      </c>
      <c r="AV72" s="55">
        <f t="shared" si="122"/>
        <v>0</v>
      </c>
      <c r="AW72" s="55">
        <f t="shared" si="122"/>
        <v>0</v>
      </c>
      <c r="AX72" s="187">
        <f t="shared" si="122"/>
        <v>0</v>
      </c>
      <c r="AY72" s="187">
        <f t="shared" si="122"/>
        <v>0</v>
      </c>
      <c r="AZ72" s="55">
        <f t="shared" si="122"/>
        <v>0</v>
      </c>
      <c r="BA72" s="55">
        <f t="shared" si="122"/>
        <v>0</v>
      </c>
      <c r="BB72" s="55">
        <f t="shared" si="122"/>
        <v>0</v>
      </c>
      <c r="BC72" s="55">
        <f t="shared" si="122"/>
        <v>0</v>
      </c>
      <c r="BD72" s="55">
        <f t="shared" si="122"/>
        <v>0</v>
      </c>
      <c r="BE72" s="55">
        <f t="shared" si="122"/>
        <v>0</v>
      </c>
      <c r="BF72" s="55">
        <f t="shared" si="122"/>
        <v>0</v>
      </c>
      <c r="BG72" s="55">
        <f t="shared" si="122"/>
        <v>0</v>
      </c>
      <c r="BH72" s="55">
        <f t="shared" si="122"/>
        <v>0</v>
      </c>
      <c r="BI72" s="55">
        <f t="shared" si="122"/>
        <v>0</v>
      </c>
      <c r="BJ72" s="55">
        <f t="shared" si="122"/>
        <v>0</v>
      </c>
      <c r="BK72" s="55">
        <f t="shared" si="122"/>
        <v>0</v>
      </c>
      <c r="BL72" s="55">
        <f t="shared" si="122"/>
        <v>0</v>
      </c>
      <c r="BM72" s="55">
        <f t="shared" si="122"/>
        <v>0</v>
      </c>
      <c r="BN72" s="55">
        <f t="shared" si="122"/>
        <v>0</v>
      </c>
      <c r="BO72" s="55">
        <f t="shared" si="122"/>
        <v>0</v>
      </c>
      <c r="BP72" s="55">
        <f t="shared" si="122"/>
        <v>8</v>
      </c>
      <c r="BQ72" s="55">
        <f t="shared" si="122"/>
        <v>278987.96799999999</v>
      </c>
      <c r="BR72" s="55">
        <f t="shared" si="122"/>
        <v>0</v>
      </c>
      <c r="BS72" s="55">
        <f t="shared" si="122"/>
        <v>0</v>
      </c>
      <c r="BT72" s="55">
        <f t="shared" si="122"/>
        <v>0</v>
      </c>
      <c r="BU72" s="55">
        <f t="shared" si="122"/>
        <v>0</v>
      </c>
      <c r="BV72" s="55">
        <f t="shared" si="122"/>
        <v>0</v>
      </c>
      <c r="BW72" s="55">
        <f t="shared" si="122"/>
        <v>0</v>
      </c>
      <c r="BX72" s="55">
        <f t="shared" si="122"/>
        <v>0</v>
      </c>
      <c r="BY72" s="55">
        <f t="shared" si="122"/>
        <v>0</v>
      </c>
      <c r="BZ72" s="55">
        <f t="shared" si="122"/>
        <v>0</v>
      </c>
      <c r="CA72" s="55">
        <f t="shared" ref="CA72:EL72" si="123">CA73</f>
        <v>0</v>
      </c>
      <c r="CB72" s="55">
        <f t="shared" si="123"/>
        <v>0</v>
      </c>
      <c r="CC72" s="55">
        <f t="shared" si="123"/>
        <v>0</v>
      </c>
      <c r="CD72" s="187">
        <f t="shared" si="123"/>
        <v>0</v>
      </c>
      <c r="CE72" s="187">
        <f t="shared" si="123"/>
        <v>0</v>
      </c>
      <c r="CF72" s="55">
        <f t="shared" si="123"/>
        <v>0</v>
      </c>
      <c r="CG72" s="55">
        <f t="shared" si="123"/>
        <v>0</v>
      </c>
      <c r="CH72" s="55">
        <f t="shared" si="123"/>
        <v>0</v>
      </c>
      <c r="CI72" s="55">
        <f t="shared" si="123"/>
        <v>0</v>
      </c>
      <c r="CJ72" s="55">
        <f t="shared" si="123"/>
        <v>1</v>
      </c>
      <c r="CK72" s="55">
        <f t="shared" si="123"/>
        <v>34873.495999999999</v>
      </c>
      <c r="CL72" s="55">
        <f t="shared" si="123"/>
        <v>0</v>
      </c>
      <c r="CM72" s="55">
        <f t="shared" si="123"/>
        <v>0</v>
      </c>
      <c r="CN72" s="55">
        <f t="shared" si="123"/>
        <v>0</v>
      </c>
      <c r="CO72" s="55">
        <f t="shared" si="123"/>
        <v>0</v>
      </c>
      <c r="CP72" s="55">
        <f t="shared" si="123"/>
        <v>0</v>
      </c>
      <c r="CQ72" s="55">
        <f t="shared" si="123"/>
        <v>0</v>
      </c>
      <c r="CR72" s="55">
        <f t="shared" si="123"/>
        <v>0</v>
      </c>
      <c r="CS72" s="55">
        <f t="shared" si="123"/>
        <v>0</v>
      </c>
      <c r="CT72" s="55">
        <f t="shared" si="123"/>
        <v>0</v>
      </c>
      <c r="CU72" s="55">
        <f t="shared" si="123"/>
        <v>0</v>
      </c>
      <c r="CV72" s="55">
        <f t="shared" si="123"/>
        <v>0</v>
      </c>
      <c r="CW72" s="55">
        <f t="shared" si="123"/>
        <v>0</v>
      </c>
      <c r="CX72" s="55">
        <f t="shared" si="123"/>
        <v>0</v>
      </c>
      <c r="CY72" s="55">
        <f t="shared" si="123"/>
        <v>0</v>
      </c>
      <c r="CZ72" s="55">
        <f t="shared" si="123"/>
        <v>0</v>
      </c>
      <c r="DA72" s="55">
        <f t="shared" si="123"/>
        <v>0</v>
      </c>
      <c r="DB72" s="55">
        <f t="shared" si="123"/>
        <v>0</v>
      </c>
      <c r="DC72" s="55">
        <f t="shared" si="123"/>
        <v>0</v>
      </c>
      <c r="DD72" s="55">
        <f t="shared" si="123"/>
        <v>0</v>
      </c>
      <c r="DE72" s="55">
        <f t="shared" si="123"/>
        <v>0</v>
      </c>
      <c r="DF72" s="55">
        <f t="shared" si="123"/>
        <v>0</v>
      </c>
      <c r="DG72" s="55">
        <f t="shared" si="123"/>
        <v>0</v>
      </c>
      <c r="DH72" s="55">
        <f t="shared" si="123"/>
        <v>0</v>
      </c>
      <c r="DI72" s="55">
        <f t="shared" si="123"/>
        <v>0</v>
      </c>
      <c r="DJ72" s="55">
        <f t="shared" si="123"/>
        <v>0</v>
      </c>
      <c r="DK72" s="55">
        <f t="shared" si="123"/>
        <v>0</v>
      </c>
      <c r="DL72" s="55">
        <f t="shared" si="123"/>
        <v>0</v>
      </c>
      <c r="DM72" s="55">
        <f t="shared" si="123"/>
        <v>0</v>
      </c>
      <c r="DN72" s="55">
        <f t="shared" si="123"/>
        <v>0</v>
      </c>
      <c r="DO72" s="55">
        <f t="shared" si="123"/>
        <v>0</v>
      </c>
      <c r="DP72" s="55">
        <f t="shared" si="123"/>
        <v>0</v>
      </c>
      <c r="DQ72" s="55">
        <f t="shared" si="123"/>
        <v>0</v>
      </c>
      <c r="DR72" s="55">
        <f t="shared" si="123"/>
        <v>0</v>
      </c>
      <c r="DS72" s="55">
        <f t="shared" si="123"/>
        <v>0</v>
      </c>
      <c r="DT72" s="55">
        <f t="shared" si="123"/>
        <v>0</v>
      </c>
      <c r="DU72" s="55">
        <f t="shared" si="123"/>
        <v>0</v>
      </c>
      <c r="DV72" s="55">
        <f t="shared" si="123"/>
        <v>0</v>
      </c>
      <c r="DW72" s="55">
        <f t="shared" si="123"/>
        <v>0</v>
      </c>
      <c r="DX72" s="55">
        <f t="shared" si="123"/>
        <v>0</v>
      </c>
      <c r="DY72" s="55">
        <f t="shared" si="123"/>
        <v>0</v>
      </c>
      <c r="DZ72" s="55">
        <f t="shared" si="123"/>
        <v>0</v>
      </c>
      <c r="EA72" s="55">
        <f t="shared" si="123"/>
        <v>0</v>
      </c>
      <c r="EB72" s="55">
        <f t="shared" si="123"/>
        <v>0</v>
      </c>
      <c r="EC72" s="55">
        <f t="shared" si="123"/>
        <v>0</v>
      </c>
      <c r="ED72" s="55">
        <f t="shared" si="123"/>
        <v>0</v>
      </c>
      <c r="EE72" s="55">
        <f t="shared" si="123"/>
        <v>0</v>
      </c>
      <c r="EF72" s="55">
        <f t="shared" si="123"/>
        <v>0</v>
      </c>
      <c r="EG72" s="55">
        <f t="shared" si="123"/>
        <v>0</v>
      </c>
      <c r="EH72" s="187">
        <f t="shared" si="123"/>
        <v>0</v>
      </c>
      <c r="EI72" s="187">
        <f t="shared" si="123"/>
        <v>0</v>
      </c>
      <c r="EJ72" s="55">
        <f t="shared" si="123"/>
        <v>0</v>
      </c>
      <c r="EK72" s="55">
        <f t="shared" si="123"/>
        <v>0</v>
      </c>
      <c r="EL72" s="55">
        <f t="shared" si="123"/>
        <v>0</v>
      </c>
      <c r="EM72" s="55">
        <f t="shared" ref="EM72:EQ72" si="124">EM73</f>
        <v>0</v>
      </c>
      <c r="EN72" s="55"/>
      <c r="EO72" s="55"/>
      <c r="EP72" s="55">
        <f t="shared" si="124"/>
        <v>9</v>
      </c>
      <c r="EQ72" s="55">
        <f t="shared" si="124"/>
        <v>313861.46399999998</v>
      </c>
    </row>
    <row r="73" spans="1:147" ht="30" customHeight="1" x14ac:dyDescent="0.25">
      <c r="A73" s="13"/>
      <c r="B73" s="13">
        <v>47</v>
      </c>
      <c r="C73" s="126" t="s">
        <v>278</v>
      </c>
      <c r="D73" s="63" t="s">
        <v>279</v>
      </c>
      <c r="E73" s="15">
        <v>13916</v>
      </c>
      <c r="F73" s="16">
        <v>1.79</v>
      </c>
      <c r="G73" s="17"/>
      <c r="H73" s="49">
        <v>1</v>
      </c>
      <c r="I73" s="50"/>
      <c r="J73" s="48">
        <v>1.4</v>
      </c>
      <c r="K73" s="48">
        <v>1.68</v>
      </c>
      <c r="L73" s="48">
        <v>2.23</v>
      </c>
      <c r="M73" s="51">
        <v>2.57</v>
      </c>
      <c r="N73" s="19"/>
      <c r="O73" s="20">
        <f>N73*E73*F73*H73*J73*$O$9</f>
        <v>0</v>
      </c>
      <c r="P73" s="52"/>
      <c r="Q73" s="20">
        <f>P73*E73*F73*H73*J73*$Q$9</f>
        <v>0</v>
      </c>
      <c r="R73" s="21"/>
      <c r="S73" s="21">
        <f>R73*E73*F73*H73*J73*$S$9</f>
        <v>0</v>
      </c>
      <c r="T73" s="19"/>
      <c r="U73" s="20">
        <f>SUM(T73*E73*F73*H73*J73*$U$9)</f>
        <v>0</v>
      </c>
      <c r="V73" s="19"/>
      <c r="W73" s="21">
        <f>SUM(V73*E73*F73*H73*J73*$W$9)</f>
        <v>0</v>
      </c>
      <c r="X73" s="19"/>
      <c r="Y73" s="20">
        <f>SUM(X73*E73*F73*H73*J73*$Y$9)</f>
        <v>0</v>
      </c>
      <c r="Z73" s="21"/>
      <c r="AA73" s="20">
        <f>SUM(Z73*E73*F73*H73*J73*$AA$9)</f>
        <v>0</v>
      </c>
      <c r="AB73" s="20"/>
      <c r="AC73" s="20"/>
      <c r="AD73" s="21"/>
      <c r="AE73" s="20">
        <f>SUM(AD73*E73*F73*H73*J73*$AE$9)</f>
        <v>0</v>
      </c>
      <c r="AF73" s="21"/>
      <c r="AG73" s="20">
        <f>SUM(AF73*E73*F73*H73*K73*$AG$9)</f>
        <v>0</v>
      </c>
      <c r="AH73" s="21"/>
      <c r="AI73" s="20">
        <f>SUM(AH73*E73*F73*H73*K73*$AI$9)</f>
        <v>0</v>
      </c>
      <c r="AJ73" s="19"/>
      <c r="AK73" s="20">
        <f>SUM(AJ73*E73*F73*H73*J73*$AK$9)</f>
        <v>0</v>
      </c>
      <c r="AL73" s="21"/>
      <c r="AM73" s="21">
        <f>SUM(AL73*E73*F73*H73*J73*$AM$9)</f>
        <v>0</v>
      </c>
      <c r="AN73" s="19"/>
      <c r="AO73" s="20">
        <f>SUM(AN73*E73*F73*H73*J73*$AO$9)</f>
        <v>0</v>
      </c>
      <c r="AP73" s="19"/>
      <c r="AQ73" s="20">
        <f>SUM(AP73*E73*F73*H73*J73*$AQ$9)</f>
        <v>0</v>
      </c>
      <c r="AR73" s="21"/>
      <c r="AS73" s="20">
        <f>SUM(E73*F73*H73*J73*AR73*$AS$9)</f>
        <v>0</v>
      </c>
      <c r="AT73" s="21"/>
      <c r="AU73" s="20">
        <f>SUM(AT73*E73*F73*H73*J73*$AU$9)</f>
        <v>0</v>
      </c>
      <c r="AV73" s="19"/>
      <c r="AW73" s="20">
        <f>SUM(AV73*E73*F73*H73*J73*$AW$9)</f>
        <v>0</v>
      </c>
      <c r="AX73" s="19"/>
      <c r="AY73" s="21">
        <f>SUM(AX73*E73*F73*H73*J73*$AY$9)</f>
        <v>0</v>
      </c>
      <c r="AZ73" s="19"/>
      <c r="BA73" s="20">
        <f>SUM(AZ73*E73*F73*H73*J73*$BA$9)</f>
        <v>0</v>
      </c>
      <c r="BB73" s="19"/>
      <c r="BC73" s="20">
        <f>SUM(BB73*E73*F73*H73*J73*$BC$9)</f>
        <v>0</v>
      </c>
      <c r="BD73" s="19"/>
      <c r="BE73" s="20">
        <f>SUM(BD73*E73*F73*H73*J73*$BE$9)</f>
        <v>0</v>
      </c>
      <c r="BF73" s="19"/>
      <c r="BG73" s="20">
        <f>SUM(BF73*E73*F73*H73*J73*$BG$9)</f>
        <v>0</v>
      </c>
      <c r="BH73" s="19"/>
      <c r="BI73" s="20">
        <f>BH73*E73*F73*H73*J73*$BI$9</f>
        <v>0</v>
      </c>
      <c r="BJ73" s="19"/>
      <c r="BK73" s="20">
        <f>BJ73*E73*F73*H73*J73*$BK$9</f>
        <v>0</v>
      </c>
      <c r="BL73" s="19"/>
      <c r="BM73" s="20">
        <f>BL73*E73*F73*H73*J73*$BM$9</f>
        <v>0</v>
      </c>
      <c r="BN73" s="19"/>
      <c r="BO73" s="20">
        <f>SUM(BN73*E73*F73*H73*J73*$BO$9)</f>
        <v>0</v>
      </c>
      <c r="BP73" s="19">
        <v>8</v>
      </c>
      <c r="BQ73" s="20">
        <f>SUM(BP73*E73*F73*H73*J73*$BQ$9)</f>
        <v>278987.96799999999</v>
      </c>
      <c r="BR73" s="19"/>
      <c r="BS73" s="20">
        <f>SUM(BR73*E73*F73*H73*J73*$BS$9)</f>
        <v>0</v>
      </c>
      <c r="BT73" s="19"/>
      <c r="BU73" s="20">
        <f>SUM(BT73*E73*F73*H73*J73*$BU$9)</f>
        <v>0</v>
      </c>
      <c r="BV73" s="19"/>
      <c r="BW73" s="20">
        <f>SUM(BV73*E73*F73*H73*J73*$BW$9)</f>
        <v>0</v>
      </c>
      <c r="BX73" s="23"/>
      <c r="BY73" s="24">
        <f>BX73*E73*F73*H73*J73*$BY$9</f>
        <v>0</v>
      </c>
      <c r="BZ73" s="19"/>
      <c r="CA73" s="20">
        <f>SUM(BZ73*E73*F73*H73*J73*$CA$9)</f>
        <v>0</v>
      </c>
      <c r="CB73" s="21"/>
      <c r="CC73" s="20">
        <f>SUM(CB73*E73*F73*H73*J73*$CC$9)</f>
        <v>0</v>
      </c>
      <c r="CD73" s="19"/>
      <c r="CE73" s="20">
        <f>SUM(CD73*E73*F73*H73*J73*$CE$9)</f>
        <v>0</v>
      </c>
      <c r="CF73" s="19"/>
      <c r="CG73" s="20">
        <f>SUM(CF73*E73*F73*H73*J73*$CG$9)</f>
        <v>0</v>
      </c>
      <c r="CH73" s="19"/>
      <c r="CI73" s="20">
        <f>CH73*E73*F73*H73*J73*$CI$9</f>
        <v>0</v>
      </c>
      <c r="CJ73" s="19">
        <v>1</v>
      </c>
      <c r="CK73" s="20">
        <f>SUM(CJ73*E73*F73*H73*J73*$CK$9)</f>
        <v>34873.495999999999</v>
      </c>
      <c r="CL73" s="21"/>
      <c r="CM73" s="20">
        <f>SUM(CL73*E73*F73*H73*K73*$CM$9)</f>
        <v>0</v>
      </c>
      <c r="CN73" s="19"/>
      <c r="CO73" s="20">
        <f>SUM(CN73*E73*F73*H73*K73*$CO$9)</f>
        <v>0</v>
      </c>
      <c r="CP73" s="19"/>
      <c r="CQ73" s="20">
        <f>SUM(CP73*E73*F73*H73*K73*$CQ$9)</f>
        <v>0</v>
      </c>
      <c r="CR73" s="21"/>
      <c r="CS73" s="20">
        <f>SUM(CR73*E73*F73*H73*K73*$CS$9)</f>
        <v>0</v>
      </c>
      <c r="CT73" s="21"/>
      <c r="CU73" s="20">
        <f>SUM(CT73*E73*F73*H73*K73*$CU$9)</f>
        <v>0</v>
      </c>
      <c r="CV73" s="21"/>
      <c r="CW73" s="20">
        <f>SUM(CV73*E73*F73*H73*K73*$CW$9)</f>
        <v>0</v>
      </c>
      <c r="CX73" s="19"/>
      <c r="CY73" s="20">
        <f>SUM(CX73*E73*F73*H73*K73*$CY$9)</f>
        <v>0</v>
      </c>
      <c r="CZ73" s="19"/>
      <c r="DA73" s="20">
        <f>SUM(CZ73*E73*F73*H73*K73*$DA$9)</f>
        <v>0</v>
      </c>
      <c r="DB73" s="19">
        <v>0</v>
      </c>
      <c r="DC73" s="20">
        <f>SUM(DB73*E73*F73*H73*K73*$DC$9)</f>
        <v>0</v>
      </c>
      <c r="DD73" s="21"/>
      <c r="DE73" s="20">
        <f>SUM(DD73*E73*F73*H73*K73*$DE$9)</f>
        <v>0</v>
      </c>
      <c r="DF73" s="19"/>
      <c r="DG73" s="20">
        <f>SUM(DF73*E73*F73*H73*K73*$DG$9)</f>
        <v>0</v>
      </c>
      <c r="DH73" s="19"/>
      <c r="DI73" s="20">
        <f>SUM(DH73*E73*F73*H73*K73*$DI$9)</f>
        <v>0</v>
      </c>
      <c r="DJ73" s="19"/>
      <c r="DK73" s="20">
        <f>SUM(DJ73*E73*F73*H73*K73*$DK$9)</f>
        <v>0</v>
      </c>
      <c r="DL73" s="19"/>
      <c r="DM73" s="20">
        <f>SUM(DL73*E73*F73*H73*K73*$DM$9)</f>
        <v>0</v>
      </c>
      <c r="DN73" s="19"/>
      <c r="DO73" s="20">
        <f>SUM(DN73*E73*F73*H73*K73*$DO$9)</f>
        <v>0</v>
      </c>
      <c r="DP73" s="19"/>
      <c r="DQ73" s="20">
        <f>DP73*E73*F73*H73*K73*$DQ$9</f>
        <v>0</v>
      </c>
      <c r="DR73" s="19"/>
      <c r="DS73" s="20">
        <f>SUM(DR73*E73*F73*H73*K73*$DS$9)</f>
        <v>0</v>
      </c>
      <c r="DT73" s="19"/>
      <c r="DU73" s="20">
        <f>SUM(DT73*E73*F73*H73*K73*$DU$9)</f>
        <v>0</v>
      </c>
      <c r="DV73" s="19"/>
      <c r="DW73" s="20">
        <f>SUM(DV73*E73*F73*H73*L73*$DW$9)</f>
        <v>0</v>
      </c>
      <c r="DX73" s="19"/>
      <c r="DY73" s="20">
        <f>SUM(DX73*E73*F73*H73*M73*$DY$9)</f>
        <v>0</v>
      </c>
      <c r="DZ73" s="19"/>
      <c r="EA73" s="20">
        <f>SUM(DZ73*E73*F73*H73*J73*$EA$9)</f>
        <v>0</v>
      </c>
      <c r="EB73" s="19"/>
      <c r="EC73" s="20">
        <f>SUM(EB73*E73*F73*H73*J73*$EC$9)</f>
        <v>0</v>
      </c>
      <c r="ED73" s="19"/>
      <c r="EE73" s="20">
        <f>SUM(ED73*E73*F73*H73*J73*$EE$9)</f>
        <v>0</v>
      </c>
      <c r="EF73" s="19"/>
      <c r="EG73" s="20">
        <f>SUM(EF73*E73*F73*H73*J73*$EG$9)</f>
        <v>0</v>
      </c>
      <c r="EH73" s="19"/>
      <c r="EI73" s="20">
        <f>EH73*E73*F73*H73*J73*$EI$9</f>
        <v>0</v>
      </c>
      <c r="EJ73" s="19"/>
      <c r="EK73" s="20">
        <f>EJ73*E73*F73*H73*J73*$EK$9</f>
        <v>0</v>
      </c>
      <c r="EL73" s="19"/>
      <c r="EM73" s="20"/>
      <c r="EN73" s="25"/>
      <c r="EO73" s="25"/>
      <c r="EP73" s="26">
        <f>SUM(N73,X73,P73,R73,Z73,T73,V73,AD73,AF73,AH73,AJ73,AL73,AR73,AT73,AV73,AP73,CL73,CR73,CV73,BZ73,CB73,DB73,DD73,DF73,DH73,DJ73,DL73,DN73,AX73,AN73,AZ73,BB73,BD73,BF73,BH73,BJ73,BL73,BN73,BP73,BR73,BT73,ED73,EF73,DZ73,EB73,BV73,BX73,CT73,CN73,CP73,CX73,CZ73,CD73,CF73,CH73,CJ73,DP73,DR73,DT73,DV73,DX73,EH73,EJ73,EL73)</f>
        <v>9</v>
      </c>
      <c r="EQ73" s="26">
        <f>SUM(O73,Y73,Q73,S73,AA73,U73,W73,AE73,AG73,AI73,AK73,AM73,AS73,AU73,AW73,AQ73,CM73,CS73,CW73,CA73,CC73,DC73,DE73,DG73,DI73,DK73,DM73,DO73,AY73,AO73,BA73,BC73,BE73,BG73,BI73,BK73,BM73,BO73,BQ73,BS73,BU73,EE73,EG73,EA73,EC73,BW73,BY73,CU73,CO73,CQ73,CY73,DA73,CE73,CG73,CI73,CK73,DQ73,DS73,DU73,DW73,DY73,EI73,EK73,EM73)</f>
        <v>313861.46399999998</v>
      </c>
    </row>
    <row r="74" spans="1:147" s="132" customFormat="1" ht="15" x14ac:dyDescent="0.25">
      <c r="A74" s="182">
        <v>18</v>
      </c>
      <c r="B74" s="182"/>
      <c r="C74" s="182" t="s">
        <v>280</v>
      </c>
      <c r="D74" s="199" t="s">
        <v>281</v>
      </c>
      <c r="E74" s="189">
        <v>13916</v>
      </c>
      <c r="F74" s="190"/>
      <c r="G74" s="191"/>
      <c r="H74" s="185"/>
      <c r="I74" s="193"/>
      <c r="J74" s="196">
        <v>1.4</v>
      </c>
      <c r="K74" s="196">
        <v>1.68</v>
      </c>
      <c r="L74" s="196">
        <v>2.23</v>
      </c>
      <c r="M74" s="195">
        <v>2.57</v>
      </c>
      <c r="N74" s="55">
        <f>SUM(N75:N78)</f>
        <v>0</v>
      </c>
      <c r="O74" s="55">
        <f t="shared" ref="O74:BZ74" si="125">SUM(O75:O78)</f>
        <v>0</v>
      </c>
      <c r="P74" s="55">
        <f t="shared" si="125"/>
        <v>0</v>
      </c>
      <c r="Q74" s="55">
        <f t="shared" si="125"/>
        <v>0</v>
      </c>
      <c r="R74" s="55">
        <f t="shared" si="125"/>
        <v>0</v>
      </c>
      <c r="S74" s="55">
        <f t="shared" si="125"/>
        <v>0</v>
      </c>
      <c r="T74" s="187">
        <f t="shared" si="125"/>
        <v>0</v>
      </c>
      <c r="U74" s="187">
        <f t="shared" si="125"/>
        <v>0</v>
      </c>
      <c r="V74" s="55">
        <f t="shared" si="125"/>
        <v>0</v>
      </c>
      <c r="W74" s="55">
        <f t="shared" si="125"/>
        <v>0</v>
      </c>
      <c r="X74" s="55">
        <f t="shared" si="125"/>
        <v>0</v>
      </c>
      <c r="Y74" s="55">
        <f t="shared" si="125"/>
        <v>0</v>
      </c>
      <c r="Z74" s="55">
        <f t="shared" si="125"/>
        <v>5</v>
      </c>
      <c r="AA74" s="55">
        <f t="shared" si="125"/>
        <v>140273.28</v>
      </c>
      <c r="AB74" s="55">
        <f t="shared" si="125"/>
        <v>0</v>
      </c>
      <c r="AC74" s="55">
        <f t="shared" si="125"/>
        <v>0</v>
      </c>
      <c r="AD74" s="55">
        <f t="shared" si="125"/>
        <v>0</v>
      </c>
      <c r="AE74" s="55">
        <f t="shared" si="125"/>
        <v>0</v>
      </c>
      <c r="AF74" s="55">
        <f t="shared" si="125"/>
        <v>0</v>
      </c>
      <c r="AG74" s="55">
        <f t="shared" si="125"/>
        <v>0</v>
      </c>
      <c r="AH74" s="55">
        <f t="shared" si="125"/>
        <v>0</v>
      </c>
      <c r="AI74" s="55">
        <f t="shared" si="125"/>
        <v>0</v>
      </c>
      <c r="AJ74" s="55">
        <f t="shared" si="125"/>
        <v>0</v>
      </c>
      <c r="AK74" s="55">
        <f t="shared" si="125"/>
        <v>0</v>
      </c>
      <c r="AL74" s="55">
        <f t="shared" si="125"/>
        <v>0</v>
      </c>
      <c r="AM74" s="55">
        <f t="shared" si="125"/>
        <v>0</v>
      </c>
      <c r="AN74" s="55">
        <f t="shared" si="125"/>
        <v>0</v>
      </c>
      <c r="AO74" s="55">
        <f t="shared" si="125"/>
        <v>0</v>
      </c>
      <c r="AP74" s="187">
        <f t="shared" si="125"/>
        <v>0</v>
      </c>
      <c r="AQ74" s="187">
        <f t="shared" si="125"/>
        <v>0</v>
      </c>
      <c r="AR74" s="55">
        <f t="shared" si="125"/>
        <v>0</v>
      </c>
      <c r="AS74" s="55">
        <f t="shared" si="125"/>
        <v>0</v>
      </c>
      <c r="AT74" s="55">
        <f t="shared" si="125"/>
        <v>0</v>
      </c>
      <c r="AU74" s="55">
        <f t="shared" si="125"/>
        <v>0</v>
      </c>
      <c r="AV74" s="55">
        <f t="shared" si="125"/>
        <v>0</v>
      </c>
      <c r="AW74" s="55">
        <f t="shared" si="125"/>
        <v>0</v>
      </c>
      <c r="AX74" s="187">
        <f t="shared" si="125"/>
        <v>3</v>
      </c>
      <c r="AY74" s="187">
        <f t="shared" si="125"/>
        <v>46757.760000000002</v>
      </c>
      <c r="AZ74" s="55">
        <f t="shared" si="125"/>
        <v>1</v>
      </c>
      <c r="BA74" s="55">
        <f t="shared" si="125"/>
        <v>15585.92</v>
      </c>
      <c r="BB74" s="55">
        <f t="shared" si="125"/>
        <v>0</v>
      </c>
      <c r="BC74" s="55">
        <f t="shared" si="125"/>
        <v>0</v>
      </c>
      <c r="BD74" s="55">
        <f t="shared" si="125"/>
        <v>0</v>
      </c>
      <c r="BE74" s="55">
        <f t="shared" si="125"/>
        <v>0</v>
      </c>
      <c r="BF74" s="55">
        <f t="shared" si="125"/>
        <v>0</v>
      </c>
      <c r="BG74" s="55">
        <f t="shared" si="125"/>
        <v>0</v>
      </c>
      <c r="BH74" s="55">
        <f t="shared" si="125"/>
        <v>0</v>
      </c>
      <c r="BI74" s="55">
        <f t="shared" si="125"/>
        <v>0</v>
      </c>
      <c r="BJ74" s="55">
        <f t="shared" si="125"/>
        <v>0</v>
      </c>
      <c r="BK74" s="55">
        <f t="shared" si="125"/>
        <v>0</v>
      </c>
      <c r="BL74" s="55">
        <f t="shared" si="125"/>
        <v>0</v>
      </c>
      <c r="BM74" s="55">
        <f t="shared" si="125"/>
        <v>0</v>
      </c>
      <c r="BN74" s="55">
        <f t="shared" si="125"/>
        <v>0</v>
      </c>
      <c r="BO74" s="55">
        <f t="shared" si="125"/>
        <v>0</v>
      </c>
      <c r="BP74" s="55">
        <f t="shared" si="125"/>
        <v>7</v>
      </c>
      <c r="BQ74" s="55">
        <f t="shared" si="125"/>
        <v>109101.44</v>
      </c>
      <c r="BR74" s="55">
        <f t="shared" si="125"/>
        <v>0</v>
      </c>
      <c r="BS74" s="55">
        <f t="shared" si="125"/>
        <v>0</v>
      </c>
      <c r="BT74" s="55">
        <f t="shared" si="125"/>
        <v>0</v>
      </c>
      <c r="BU74" s="55">
        <f t="shared" si="125"/>
        <v>0</v>
      </c>
      <c r="BV74" s="55">
        <f t="shared" si="125"/>
        <v>2</v>
      </c>
      <c r="BW74" s="55">
        <f t="shared" si="125"/>
        <v>31171.84</v>
      </c>
      <c r="BX74" s="55">
        <f t="shared" si="125"/>
        <v>0</v>
      </c>
      <c r="BY74" s="55">
        <f t="shared" si="125"/>
        <v>0</v>
      </c>
      <c r="BZ74" s="55">
        <f t="shared" si="125"/>
        <v>16</v>
      </c>
      <c r="CA74" s="55">
        <f t="shared" ref="CA74:EL74" si="126">SUM(CA75:CA78)</f>
        <v>264960.64000000001</v>
      </c>
      <c r="CB74" s="55">
        <f t="shared" si="126"/>
        <v>0</v>
      </c>
      <c r="CC74" s="55">
        <f t="shared" si="126"/>
        <v>0</v>
      </c>
      <c r="CD74" s="187">
        <f t="shared" si="126"/>
        <v>6</v>
      </c>
      <c r="CE74" s="187">
        <f t="shared" si="126"/>
        <v>93515.520000000004</v>
      </c>
      <c r="CF74" s="55">
        <f t="shared" si="126"/>
        <v>0</v>
      </c>
      <c r="CG74" s="55">
        <f t="shared" si="126"/>
        <v>0</v>
      </c>
      <c r="CH74" s="55">
        <f t="shared" si="126"/>
        <v>0</v>
      </c>
      <c r="CI74" s="55">
        <f t="shared" si="126"/>
        <v>0</v>
      </c>
      <c r="CJ74" s="55">
        <f t="shared" si="126"/>
        <v>0</v>
      </c>
      <c r="CK74" s="55">
        <f t="shared" si="126"/>
        <v>0</v>
      </c>
      <c r="CL74" s="55">
        <f t="shared" si="126"/>
        <v>0</v>
      </c>
      <c r="CM74" s="55">
        <f t="shared" si="126"/>
        <v>0</v>
      </c>
      <c r="CN74" s="55">
        <f t="shared" si="126"/>
        <v>0</v>
      </c>
      <c r="CO74" s="55">
        <f t="shared" si="126"/>
        <v>0</v>
      </c>
      <c r="CP74" s="55">
        <f t="shared" si="126"/>
        <v>0</v>
      </c>
      <c r="CQ74" s="55">
        <f t="shared" si="126"/>
        <v>0</v>
      </c>
      <c r="CR74" s="55">
        <f t="shared" si="126"/>
        <v>0</v>
      </c>
      <c r="CS74" s="55">
        <f t="shared" si="126"/>
        <v>0</v>
      </c>
      <c r="CT74" s="55">
        <f t="shared" si="126"/>
        <v>0</v>
      </c>
      <c r="CU74" s="55">
        <f t="shared" si="126"/>
        <v>0</v>
      </c>
      <c r="CV74" s="55">
        <f t="shared" si="126"/>
        <v>0</v>
      </c>
      <c r="CW74" s="55">
        <f t="shared" si="126"/>
        <v>0</v>
      </c>
      <c r="CX74" s="55">
        <f t="shared" si="126"/>
        <v>2</v>
      </c>
      <c r="CY74" s="55">
        <f t="shared" si="126"/>
        <v>74812.415999999997</v>
      </c>
      <c r="CZ74" s="55">
        <f t="shared" si="126"/>
        <v>0</v>
      </c>
      <c r="DA74" s="55">
        <f t="shared" si="126"/>
        <v>0</v>
      </c>
      <c r="DB74" s="55">
        <f t="shared" si="126"/>
        <v>15</v>
      </c>
      <c r="DC74" s="55">
        <f t="shared" si="126"/>
        <v>280546.56</v>
      </c>
      <c r="DD74" s="55">
        <f t="shared" si="126"/>
        <v>12</v>
      </c>
      <c r="DE74" s="55">
        <f t="shared" si="126"/>
        <v>224437.24799999999</v>
      </c>
      <c r="DF74" s="55">
        <f t="shared" si="126"/>
        <v>0</v>
      </c>
      <c r="DG74" s="55">
        <f t="shared" si="126"/>
        <v>0</v>
      </c>
      <c r="DH74" s="55">
        <f t="shared" si="126"/>
        <v>6</v>
      </c>
      <c r="DI74" s="55">
        <f t="shared" si="126"/>
        <v>112218.624</v>
      </c>
      <c r="DJ74" s="55">
        <f t="shared" si="126"/>
        <v>0</v>
      </c>
      <c r="DK74" s="55">
        <f t="shared" si="126"/>
        <v>0</v>
      </c>
      <c r="DL74" s="55">
        <f t="shared" si="126"/>
        <v>3</v>
      </c>
      <c r="DM74" s="55">
        <f t="shared" si="126"/>
        <v>56109.311999999998</v>
      </c>
      <c r="DN74" s="55">
        <f t="shared" si="126"/>
        <v>0</v>
      </c>
      <c r="DO74" s="55">
        <f t="shared" si="126"/>
        <v>0</v>
      </c>
      <c r="DP74" s="55">
        <f t="shared" si="126"/>
        <v>0</v>
      </c>
      <c r="DQ74" s="55">
        <f t="shared" si="126"/>
        <v>0</v>
      </c>
      <c r="DR74" s="55">
        <f t="shared" si="126"/>
        <v>10</v>
      </c>
      <c r="DS74" s="55">
        <f t="shared" si="126"/>
        <v>187031.03999999998</v>
      </c>
      <c r="DT74" s="55">
        <f t="shared" si="126"/>
        <v>1</v>
      </c>
      <c r="DU74" s="55">
        <f t="shared" si="126"/>
        <v>18703.103999999999</v>
      </c>
      <c r="DV74" s="55">
        <f t="shared" si="126"/>
        <v>0</v>
      </c>
      <c r="DW74" s="55">
        <f t="shared" si="126"/>
        <v>0</v>
      </c>
      <c r="DX74" s="55">
        <f t="shared" si="126"/>
        <v>0</v>
      </c>
      <c r="DY74" s="55">
        <f t="shared" si="126"/>
        <v>0</v>
      </c>
      <c r="DZ74" s="55">
        <f t="shared" si="126"/>
        <v>0</v>
      </c>
      <c r="EA74" s="55">
        <f t="shared" si="126"/>
        <v>0</v>
      </c>
      <c r="EB74" s="55">
        <f t="shared" si="126"/>
        <v>0</v>
      </c>
      <c r="EC74" s="55">
        <f t="shared" si="126"/>
        <v>0</v>
      </c>
      <c r="ED74" s="55">
        <f t="shared" si="126"/>
        <v>0</v>
      </c>
      <c r="EE74" s="55">
        <f t="shared" si="126"/>
        <v>0</v>
      </c>
      <c r="EF74" s="55">
        <f t="shared" si="126"/>
        <v>0</v>
      </c>
      <c r="EG74" s="55">
        <f t="shared" si="126"/>
        <v>0</v>
      </c>
      <c r="EH74" s="187">
        <f t="shared" si="126"/>
        <v>0</v>
      </c>
      <c r="EI74" s="187">
        <f t="shared" si="126"/>
        <v>0</v>
      </c>
      <c r="EJ74" s="55">
        <f t="shared" si="126"/>
        <v>0</v>
      </c>
      <c r="EK74" s="55">
        <f t="shared" si="126"/>
        <v>0</v>
      </c>
      <c r="EL74" s="55">
        <f t="shared" si="126"/>
        <v>0</v>
      </c>
      <c r="EM74" s="55">
        <f t="shared" ref="EM74:EQ74" si="127">SUM(EM75:EM78)</f>
        <v>0</v>
      </c>
      <c r="EN74" s="55"/>
      <c r="EO74" s="55"/>
      <c r="EP74" s="55">
        <f t="shared" si="127"/>
        <v>89</v>
      </c>
      <c r="EQ74" s="55">
        <f t="shared" si="127"/>
        <v>1655224.7040000001</v>
      </c>
    </row>
    <row r="75" spans="1:147" s="132" customFormat="1" ht="30" customHeight="1" x14ac:dyDescent="0.25">
      <c r="A75" s="13"/>
      <c r="B75" s="13">
        <v>48</v>
      </c>
      <c r="C75" s="126" t="s">
        <v>282</v>
      </c>
      <c r="D75" s="64" t="s">
        <v>283</v>
      </c>
      <c r="E75" s="15">
        <v>13916</v>
      </c>
      <c r="F75" s="16">
        <v>1.6</v>
      </c>
      <c r="G75" s="17"/>
      <c r="H75" s="49">
        <v>1</v>
      </c>
      <c r="I75" s="50"/>
      <c r="J75" s="48">
        <v>1.4</v>
      </c>
      <c r="K75" s="48">
        <v>1.68</v>
      </c>
      <c r="L75" s="48">
        <v>2.23</v>
      </c>
      <c r="M75" s="51">
        <v>2.57</v>
      </c>
      <c r="N75" s="19"/>
      <c r="O75" s="20">
        <f>N75*E75*F75*H75*J75*$O$9</f>
        <v>0</v>
      </c>
      <c r="P75" s="52"/>
      <c r="Q75" s="20">
        <f>P75*E75*F75*H75*J75*$Q$9</f>
        <v>0</v>
      </c>
      <c r="R75" s="21">
        <v>0</v>
      </c>
      <c r="S75" s="21">
        <f>R75*E75*F75*H75*J75*$S$9</f>
        <v>0</v>
      </c>
      <c r="T75" s="19">
        <v>0</v>
      </c>
      <c r="U75" s="20">
        <f>SUM(T75*E75*F75*H75*J75*$U$9)</f>
        <v>0</v>
      </c>
      <c r="V75" s="19"/>
      <c r="W75" s="21">
        <f>SUM(V75*E75*F75*H75*J75*$W$9)</f>
        <v>0</v>
      </c>
      <c r="X75" s="19"/>
      <c r="Y75" s="20">
        <f>SUM(X75*E75*F75*H75*J75*$Y$9)</f>
        <v>0</v>
      </c>
      <c r="Z75" s="21">
        <v>4</v>
      </c>
      <c r="AA75" s="20">
        <f>SUM(Z75*E75*F75*H75*J75*$AA$9)</f>
        <v>124687.36</v>
      </c>
      <c r="AB75" s="20"/>
      <c r="AC75" s="20"/>
      <c r="AD75" s="21">
        <v>0</v>
      </c>
      <c r="AE75" s="20">
        <f>SUM(AD75*E75*F75*H75*J75*$AE$9)</f>
        <v>0</v>
      </c>
      <c r="AF75" s="21"/>
      <c r="AG75" s="20">
        <f>SUM(AF75*E75*F75*H75*K75*$AG$9)</f>
        <v>0</v>
      </c>
      <c r="AH75" s="21"/>
      <c r="AI75" s="20">
        <f>SUM(AH75*E75*F75*H75*K75*$AI$9)</f>
        <v>0</v>
      </c>
      <c r="AJ75" s="19"/>
      <c r="AK75" s="20">
        <f>SUM(AJ75*E75*F75*H75*J75*$AK$9)</f>
        <v>0</v>
      </c>
      <c r="AL75" s="21"/>
      <c r="AM75" s="21">
        <f>SUM(AL75*E75*F75*H75*J75*$AM$9)</f>
        <v>0</v>
      </c>
      <c r="AN75" s="19">
        <v>0</v>
      </c>
      <c r="AO75" s="20">
        <f>SUM(AN75*E75*F75*H75*J75*$AO$9)</f>
        <v>0</v>
      </c>
      <c r="AP75" s="55"/>
      <c r="AQ75" s="20">
        <f>SUM(AP75*E75*F75*H75*J75*$AQ$9)</f>
        <v>0</v>
      </c>
      <c r="AR75" s="21">
        <v>0</v>
      </c>
      <c r="AS75" s="20">
        <f>SUM(E75*F75*H75*J75*AR75*$AS$9)</f>
        <v>0</v>
      </c>
      <c r="AT75" s="21"/>
      <c r="AU75" s="20">
        <f>SUM(AT75*E75*F75*H75*J75*$AU$9)</f>
        <v>0</v>
      </c>
      <c r="AV75" s="19"/>
      <c r="AW75" s="20">
        <f>SUM(AV75*E75*F75*H75*J75*$AW$9)</f>
        <v>0</v>
      </c>
      <c r="AX75" s="19"/>
      <c r="AY75" s="21">
        <f>SUM(AX75*E75*F75*H75*J75*$AY$9)</f>
        <v>0</v>
      </c>
      <c r="AZ75" s="19"/>
      <c r="BA75" s="20">
        <f>SUM(AZ75*E75*F75*H75*J75*$BA$9)</f>
        <v>0</v>
      </c>
      <c r="BB75" s="19"/>
      <c r="BC75" s="20">
        <f>SUM(BB75*E75*F75*H75*J75*$BC$9)</f>
        <v>0</v>
      </c>
      <c r="BD75" s="19"/>
      <c r="BE75" s="20">
        <f>SUM(BD75*E75*F75*H75*J75*$BE$9)</f>
        <v>0</v>
      </c>
      <c r="BF75" s="19"/>
      <c r="BG75" s="20">
        <f>SUM(BF75*E75*F75*H75*J75*$BG$9)</f>
        <v>0</v>
      </c>
      <c r="BH75" s="19"/>
      <c r="BI75" s="20">
        <f>BH75*E75*F75*H75*J75*$BI$9</f>
        <v>0</v>
      </c>
      <c r="BJ75" s="19"/>
      <c r="BK75" s="20">
        <f>BJ75*E75*F75*H75*J75*$BK$9</f>
        <v>0</v>
      </c>
      <c r="BL75" s="19"/>
      <c r="BM75" s="20">
        <f>BL75*E75*F75*H75*J75*$BM$9</f>
        <v>0</v>
      </c>
      <c r="BN75" s="19"/>
      <c r="BO75" s="20">
        <f>SUM(BN75*E75*F75*H75*J75*$BO$9)</f>
        <v>0</v>
      </c>
      <c r="BP75" s="19"/>
      <c r="BQ75" s="20">
        <f>SUM(BP75*E75*F75*H75*J75*$BQ$9)</f>
        <v>0</v>
      </c>
      <c r="BR75" s="19"/>
      <c r="BS75" s="20">
        <f>SUM(BR75*E75*F75*H75*J75*$BS$9)</f>
        <v>0</v>
      </c>
      <c r="BT75" s="19"/>
      <c r="BU75" s="20">
        <f>SUM(BT75*E75*F75*H75*J75*$BU$9)</f>
        <v>0</v>
      </c>
      <c r="BV75" s="19"/>
      <c r="BW75" s="20">
        <f>SUM(BV75*E75*F75*H75*J75*$BW$9)</f>
        <v>0</v>
      </c>
      <c r="BX75" s="23"/>
      <c r="BY75" s="24">
        <f>BX75*E75*F75*H75*J75*$BY$9</f>
        <v>0</v>
      </c>
      <c r="BZ75" s="19">
        <v>1</v>
      </c>
      <c r="CA75" s="20">
        <f>SUM(BZ75*E75*F75*H75*J75*$CA$9)</f>
        <v>31171.84</v>
      </c>
      <c r="CB75" s="21"/>
      <c r="CC75" s="20">
        <f>SUM(CB75*E75*F75*H75*J75*$CC$9)</f>
        <v>0</v>
      </c>
      <c r="CD75" s="19"/>
      <c r="CE75" s="20">
        <f>SUM(CD75*E75*F75*H75*J75*$CE$9)</f>
        <v>0</v>
      </c>
      <c r="CF75" s="19">
        <v>0</v>
      </c>
      <c r="CG75" s="20">
        <f>SUM(CF75*E75*F75*H75*J75*$CG$9)</f>
        <v>0</v>
      </c>
      <c r="CH75" s="19">
        <v>0</v>
      </c>
      <c r="CI75" s="20">
        <f>CH75*E75*F75*H75*J75*$CI$9</f>
        <v>0</v>
      </c>
      <c r="CJ75" s="19"/>
      <c r="CK75" s="20">
        <f>SUM(CJ75*E75*F75*H75*J75*$CK$9)</f>
        <v>0</v>
      </c>
      <c r="CL75" s="21"/>
      <c r="CM75" s="20">
        <f>SUM(CL75*E75*F75*H75*K75*$CM$9)</f>
        <v>0</v>
      </c>
      <c r="CN75" s="19"/>
      <c r="CO75" s="20">
        <f>SUM(CN75*E75*F75*H75*K75*$CO$9)</f>
        <v>0</v>
      </c>
      <c r="CP75" s="19">
        <v>0</v>
      </c>
      <c r="CQ75" s="20">
        <f>SUM(CP75*E75*F75*H75*K75*$CQ$9)</f>
        <v>0</v>
      </c>
      <c r="CR75" s="21"/>
      <c r="CS75" s="20">
        <f>SUM(CR75*E75*F75*H75*K75*$CS$9)</f>
        <v>0</v>
      </c>
      <c r="CT75" s="21"/>
      <c r="CU75" s="20">
        <f>SUM(CT75*E75*F75*H75*K75*$CU$9)</f>
        <v>0</v>
      </c>
      <c r="CV75" s="21"/>
      <c r="CW75" s="20">
        <f>SUM(CV75*E75*F75*H75*K75*$CW$9)</f>
        <v>0</v>
      </c>
      <c r="CX75" s="19">
        <v>2</v>
      </c>
      <c r="CY75" s="20">
        <f>SUM(CX75*E75*F75*H75*K75*$CY$9)</f>
        <v>74812.415999999997</v>
      </c>
      <c r="CZ75" s="19">
        <v>0</v>
      </c>
      <c r="DA75" s="20">
        <f>SUM(CZ75*E75*F75*H75*K75*$DA$9)</f>
        <v>0</v>
      </c>
      <c r="DB75" s="19">
        <v>0</v>
      </c>
      <c r="DC75" s="20">
        <f>SUM(DB75*E75*F75*H75*K75*$DC$9)</f>
        <v>0</v>
      </c>
      <c r="DD75" s="21">
        <v>0</v>
      </c>
      <c r="DE75" s="20">
        <f>SUM(DD75*E75*F75*H75*K75*$DE$9)</f>
        <v>0</v>
      </c>
      <c r="DF75" s="19">
        <v>0</v>
      </c>
      <c r="DG75" s="20">
        <f>SUM(DF75*E75*F75*H75*K75*$DG$9)</f>
        <v>0</v>
      </c>
      <c r="DH75" s="19">
        <v>0</v>
      </c>
      <c r="DI75" s="20">
        <f>SUM(DH75*E75*F75*H75*K75*$DI$9)</f>
        <v>0</v>
      </c>
      <c r="DJ75" s="19">
        <v>0</v>
      </c>
      <c r="DK75" s="20">
        <f>SUM(DJ75*E75*F75*H75*K75*$DK$9)</f>
        <v>0</v>
      </c>
      <c r="DL75" s="19">
        <v>0</v>
      </c>
      <c r="DM75" s="20">
        <f>SUM(DL75*E75*F75*H75*K75*$DM$9)</f>
        <v>0</v>
      </c>
      <c r="DN75" s="19"/>
      <c r="DO75" s="20">
        <f>SUM(DN75*E75*F75*H75*K75*$DO$9)</f>
        <v>0</v>
      </c>
      <c r="DP75" s="19"/>
      <c r="DQ75" s="20">
        <f>DP75*E75*F75*H75*K75*$DQ$9</f>
        <v>0</v>
      </c>
      <c r="DR75" s="19"/>
      <c r="DS75" s="20">
        <f>SUM(DR75*E75*F75*H75*K75*$DS$9)</f>
        <v>0</v>
      </c>
      <c r="DT75" s="19"/>
      <c r="DU75" s="20">
        <f>SUM(DT75*E75*F75*H75*K75*$DU$9)</f>
        <v>0</v>
      </c>
      <c r="DV75" s="19">
        <v>0</v>
      </c>
      <c r="DW75" s="20">
        <f>SUM(DV75*E75*F75*H75*L75*$DW$9)</f>
        <v>0</v>
      </c>
      <c r="DX75" s="19"/>
      <c r="DY75" s="20">
        <f>SUM(DX75*E75*F75*H75*M75*$DY$9)</f>
        <v>0</v>
      </c>
      <c r="DZ75" s="55"/>
      <c r="EA75" s="20">
        <f>SUM(DZ75*E75*F75*H75*J75*$EA$9)</f>
        <v>0</v>
      </c>
      <c r="EB75" s="19"/>
      <c r="EC75" s="20">
        <f>SUM(EB75*E75*F75*H75*J75*$EC$9)</f>
        <v>0</v>
      </c>
      <c r="ED75" s="19"/>
      <c r="EE75" s="20">
        <f>SUM(ED75*E75*F75*H75*J75*$EE$9)</f>
        <v>0</v>
      </c>
      <c r="EF75" s="19"/>
      <c r="EG75" s="20">
        <f>SUM(EF75*E75*F75*H75*J75*$EG$9)</f>
        <v>0</v>
      </c>
      <c r="EH75" s="19"/>
      <c r="EI75" s="20">
        <f>EH75*E75*F75*H75*J75*$EI$9</f>
        <v>0</v>
      </c>
      <c r="EJ75" s="19"/>
      <c r="EK75" s="20">
        <f>EJ75*E75*F75*H75*J75*$EK$9</f>
        <v>0</v>
      </c>
      <c r="EL75" s="19"/>
      <c r="EM75" s="20"/>
      <c r="EN75" s="25"/>
      <c r="EO75" s="25"/>
      <c r="EP75" s="26">
        <f t="shared" ref="EP75:EQ78" si="128">SUM(N75,X75,P75,R75,Z75,T75,V75,AD75,AF75,AH75,AJ75,AL75,AR75,AT75,AV75,AP75,CL75,CR75,CV75,BZ75,CB75,DB75,DD75,DF75,DH75,DJ75,DL75,DN75,AX75,AN75,AZ75,BB75,BD75,BF75,BH75,BJ75,BL75,BN75,BP75,BR75,BT75,ED75,EF75,DZ75,EB75,BV75,BX75,CT75,CN75,CP75,CX75,CZ75,CD75,CF75,CH75,CJ75,DP75,DR75,DT75,DV75,DX75,EH75,EJ75,EL75)</f>
        <v>7</v>
      </c>
      <c r="EQ75" s="26">
        <f t="shared" si="128"/>
        <v>230671.61600000001</v>
      </c>
    </row>
    <row r="76" spans="1:147" ht="30" customHeight="1" x14ac:dyDescent="0.25">
      <c r="A76" s="13"/>
      <c r="B76" s="13">
        <v>49</v>
      </c>
      <c r="C76" s="126" t="s">
        <v>284</v>
      </c>
      <c r="D76" s="64" t="s">
        <v>285</v>
      </c>
      <c r="E76" s="15">
        <v>13916</v>
      </c>
      <c r="F76" s="16">
        <v>3.25</v>
      </c>
      <c r="G76" s="17"/>
      <c r="H76" s="49">
        <v>1</v>
      </c>
      <c r="I76" s="50"/>
      <c r="J76" s="48">
        <v>1.4</v>
      </c>
      <c r="K76" s="48">
        <v>1.68</v>
      </c>
      <c r="L76" s="48">
        <v>2.23</v>
      </c>
      <c r="M76" s="51">
        <v>2.57</v>
      </c>
      <c r="N76" s="19"/>
      <c r="O76" s="20">
        <f>N76*E76*F76*H76*J76*$O$9</f>
        <v>0</v>
      </c>
      <c r="P76" s="52"/>
      <c r="Q76" s="20">
        <f>P76*E76*F76*H76*J76*$Q$9</f>
        <v>0</v>
      </c>
      <c r="R76" s="21"/>
      <c r="S76" s="21">
        <f>R76*E76*F76*H76*J76*$S$9</f>
        <v>0</v>
      </c>
      <c r="T76" s="19"/>
      <c r="U76" s="20">
        <f>SUM(T76*E76*F76*H76*J76*$U$9)</f>
        <v>0</v>
      </c>
      <c r="V76" s="19"/>
      <c r="W76" s="21">
        <f>SUM(V76*E76*F76*H76*J76*$W$9)</f>
        <v>0</v>
      </c>
      <c r="X76" s="19"/>
      <c r="Y76" s="20">
        <f>SUM(X76*E76*F76*H76*J76*$Y$9)</f>
        <v>0</v>
      </c>
      <c r="Z76" s="21"/>
      <c r="AA76" s="20">
        <f>SUM(Z76*E76*F76*H76*J76*$AA$9)</f>
        <v>0</v>
      </c>
      <c r="AB76" s="20"/>
      <c r="AC76" s="20"/>
      <c r="AD76" s="21"/>
      <c r="AE76" s="20">
        <f>SUM(AD76*E76*F76*H76*J76*$AE$9)</f>
        <v>0</v>
      </c>
      <c r="AF76" s="21"/>
      <c r="AG76" s="20">
        <f>SUM(AF76*E76*F76*H76*K76*$AG$9)</f>
        <v>0</v>
      </c>
      <c r="AH76" s="21"/>
      <c r="AI76" s="20">
        <f>SUM(AH76*E76*F76*H76*K76*$AI$9)</f>
        <v>0</v>
      </c>
      <c r="AJ76" s="19"/>
      <c r="AK76" s="20">
        <f>SUM(AJ76*E76*F76*H76*J76*$AK$9)</f>
        <v>0</v>
      </c>
      <c r="AL76" s="21"/>
      <c r="AM76" s="21">
        <f>SUM(AL76*E76*F76*H76*J76*$AM$9)</f>
        <v>0</v>
      </c>
      <c r="AN76" s="19"/>
      <c r="AO76" s="20">
        <f>SUM(AN76*E76*F76*H76*J76*$AO$9)</f>
        <v>0</v>
      </c>
      <c r="AP76" s="19"/>
      <c r="AQ76" s="20">
        <f>SUM(AP76*E76*F76*H76*J76*$AQ$9)</f>
        <v>0</v>
      </c>
      <c r="AR76" s="21"/>
      <c r="AS76" s="20">
        <f>SUM(E76*F76*H76*J76*AR76*$AS$9)</f>
        <v>0</v>
      </c>
      <c r="AT76" s="21"/>
      <c r="AU76" s="20">
        <f>SUM(AT76*E76*F76*H76*J76*$AU$9)</f>
        <v>0</v>
      </c>
      <c r="AV76" s="19"/>
      <c r="AW76" s="20">
        <f>SUM(AV76*E76*F76*H76*J76*$AW$9)</f>
        <v>0</v>
      </c>
      <c r="AX76" s="19"/>
      <c r="AY76" s="21">
        <f>SUM(AX76*E76*F76*H76*J76*$AY$9)</f>
        <v>0</v>
      </c>
      <c r="AZ76" s="19"/>
      <c r="BA76" s="20">
        <f>SUM(AZ76*E76*F76*H76*J76*$BA$9)</f>
        <v>0</v>
      </c>
      <c r="BB76" s="19"/>
      <c r="BC76" s="20">
        <f>SUM(BB76*E76*F76*H76*J76*$BC$9)</f>
        <v>0</v>
      </c>
      <c r="BD76" s="19"/>
      <c r="BE76" s="20">
        <f>SUM(BD76*E76*F76*H76*J76*$BE$9)</f>
        <v>0</v>
      </c>
      <c r="BF76" s="19"/>
      <c r="BG76" s="20">
        <f>SUM(BF76*E76*F76*H76*J76*$BG$9)</f>
        <v>0</v>
      </c>
      <c r="BH76" s="19"/>
      <c r="BI76" s="20">
        <f>BH76*E76*F76*H76*J76*$BI$9</f>
        <v>0</v>
      </c>
      <c r="BJ76" s="19"/>
      <c r="BK76" s="20">
        <f>BJ76*E76*F76*H76*J76*$BK$9</f>
        <v>0</v>
      </c>
      <c r="BL76" s="19"/>
      <c r="BM76" s="20">
        <f>BL76*E76*F76*H76*J76*$BM$9</f>
        <v>0</v>
      </c>
      <c r="BN76" s="19"/>
      <c r="BO76" s="20">
        <f>SUM(BN76*E76*F76*H76*J76*$BO$9)</f>
        <v>0</v>
      </c>
      <c r="BP76" s="19"/>
      <c r="BQ76" s="20">
        <f>SUM(BP76*E76*F76*H76*J76*$BQ$9)</f>
        <v>0</v>
      </c>
      <c r="BR76" s="19"/>
      <c r="BS76" s="20">
        <f>SUM(BR76*E76*F76*H76*J76*$BS$9)</f>
        <v>0</v>
      </c>
      <c r="BT76" s="19"/>
      <c r="BU76" s="20">
        <f>SUM(BT76*E76*F76*H76*J76*$BU$9)</f>
        <v>0</v>
      </c>
      <c r="BV76" s="19"/>
      <c r="BW76" s="20">
        <f>SUM(BV76*E76*F76*H76*J76*$BW$9)</f>
        <v>0</v>
      </c>
      <c r="BX76" s="23"/>
      <c r="BY76" s="24">
        <f>BX76*E76*F76*H76*J76*$BY$9</f>
        <v>0</v>
      </c>
      <c r="BZ76" s="19"/>
      <c r="CA76" s="20">
        <f>SUM(BZ76*E76*F76*H76*J76*$CA$9)</f>
        <v>0</v>
      </c>
      <c r="CB76" s="21"/>
      <c r="CC76" s="20">
        <f>SUM(CB76*E76*F76*H76*J76*$CC$9)</f>
        <v>0</v>
      </c>
      <c r="CD76" s="19"/>
      <c r="CE76" s="20">
        <f>SUM(CD76*E76*F76*H76*J76*$CE$9)</f>
        <v>0</v>
      </c>
      <c r="CF76" s="19"/>
      <c r="CG76" s="20">
        <f>SUM(CF76*E76*F76*H76*J76*$CG$9)</f>
        <v>0</v>
      </c>
      <c r="CH76" s="19"/>
      <c r="CI76" s="20">
        <f>CH76*E76*F76*H76*J76*$CI$9</f>
        <v>0</v>
      </c>
      <c r="CJ76" s="19"/>
      <c r="CK76" s="20">
        <f>SUM(CJ76*E76*F76*H76*J76*$CK$9)</f>
        <v>0</v>
      </c>
      <c r="CL76" s="21"/>
      <c r="CM76" s="20">
        <f>SUM(CL76*E76*F76*H76*K76*$CM$9)</f>
        <v>0</v>
      </c>
      <c r="CN76" s="19"/>
      <c r="CO76" s="20">
        <f>SUM(CN76*E76*F76*H76*K76*$CO$9)</f>
        <v>0</v>
      </c>
      <c r="CP76" s="19"/>
      <c r="CQ76" s="20">
        <f>SUM(CP76*E76*F76*H76*K76*$CQ$9)</f>
        <v>0</v>
      </c>
      <c r="CR76" s="21"/>
      <c r="CS76" s="20">
        <f>SUM(CR76*E76*F76*H76*K76*$CS$9)</f>
        <v>0</v>
      </c>
      <c r="CT76" s="21"/>
      <c r="CU76" s="20">
        <f>SUM(CT76*E76*F76*H76*K76*$CU$9)</f>
        <v>0</v>
      </c>
      <c r="CV76" s="21"/>
      <c r="CW76" s="20">
        <f>SUM(CV76*E76*F76*H76*K76*$CW$9)</f>
        <v>0</v>
      </c>
      <c r="CX76" s="19"/>
      <c r="CY76" s="20">
        <f>SUM(CX76*E76*F76*H76*K76*$CY$9)</f>
        <v>0</v>
      </c>
      <c r="CZ76" s="19"/>
      <c r="DA76" s="20">
        <f>SUM(CZ76*E76*F76*H76*K76*$DA$9)</f>
        <v>0</v>
      </c>
      <c r="DB76" s="19"/>
      <c r="DC76" s="20">
        <f>SUM(DB76*E76*F76*H76*K76*$DC$9)</f>
        <v>0</v>
      </c>
      <c r="DD76" s="21"/>
      <c r="DE76" s="20">
        <f>SUM(DD76*E76*F76*H76*K76*$DE$9)</f>
        <v>0</v>
      </c>
      <c r="DF76" s="19"/>
      <c r="DG76" s="20">
        <f>SUM(DF76*E76*F76*H76*K76*$DG$9)</f>
        <v>0</v>
      </c>
      <c r="DH76" s="19"/>
      <c r="DI76" s="20">
        <f>SUM(DH76*E76*F76*H76*K76*$DI$9)</f>
        <v>0</v>
      </c>
      <c r="DJ76" s="19"/>
      <c r="DK76" s="20">
        <f>SUM(DJ76*E76*F76*H76*K76*$DK$9)</f>
        <v>0</v>
      </c>
      <c r="DL76" s="19"/>
      <c r="DM76" s="20">
        <f>SUM(DL76*E76*F76*H76*K76*$DM$9)</f>
        <v>0</v>
      </c>
      <c r="DN76" s="19"/>
      <c r="DO76" s="20">
        <f>SUM(DN76*E76*F76*H76*K76*$DO$9)</f>
        <v>0</v>
      </c>
      <c r="DP76" s="19"/>
      <c r="DQ76" s="20">
        <f>DP76*E76*F76*H76*K76*$DQ$9</f>
        <v>0</v>
      </c>
      <c r="DR76" s="19"/>
      <c r="DS76" s="20">
        <f>SUM(DR76*E76*F76*H76*K76*$DS$9)</f>
        <v>0</v>
      </c>
      <c r="DT76" s="19"/>
      <c r="DU76" s="20">
        <f>SUM(DT76*E76*F76*H76*K76*$DU$9)</f>
        <v>0</v>
      </c>
      <c r="DV76" s="19"/>
      <c r="DW76" s="20">
        <f>SUM(DV76*E76*F76*H76*L76*$DW$9)</f>
        <v>0</v>
      </c>
      <c r="DX76" s="19"/>
      <c r="DY76" s="20">
        <f>SUM(DX76*E76*F76*H76*M76*$DY$9)</f>
        <v>0</v>
      </c>
      <c r="DZ76" s="19"/>
      <c r="EA76" s="20">
        <f>SUM(DZ76*E76*F76*H76*J76*$EA$9)</f>
        <v>0</v>
      </c>
      <c r="EB76" s="19"/>
      <c r="EC76" s="20">
        <f>SUM(EB76*E76*F76*H76*J76*$EC$9)</f>
        <v>0</v>
      </c>
      <c r="ED76" s="19"/>
      <c r="EE76" s="20">
        <f>SUM(ED76*E76*F76*H76*J76*$EE$9)</f>
        <v>0</v>
      </c>
      <c r="EF76" s="19"/>
      <c r="EG76" s="20">
        <f>SUM(EF76*E76*F76*H76*J76*$EG$9)</f>
        <v>0</v>
      </c>
      <c r="EH76" s="19"/>
      <c r="EI76" s="20">
        <f>EH76*E76*F76*H76*J76*$EI$9</f>
        <v>0</v>
      </c>
      <c r="EJ76" s="19"/>
      <c r="EK76" s="20">
        <f>EJ76*E76*F76*H76*J76*$EK$9</f>
        <v>0</v>
      </c>
      <c r="EL76" s="19"/>
      <c r="EM76" s="20"/>
      <c r="EN76" s="25"/>
      <c r="EO76" s="25"/>
      <c r="EP76" s="26">
        <f t="shared" si="128"/>
        <v>0</v>
      </c>
      <c r="EQ76" s="26">
        <f t="shared" si="128"/>
        <v>0</v>
      </c>
    </row>
    <row r="77" spans="1:147" ht="30" customHeight="1" x14ac:dyDescent="0.25">
      <c r="A77" s="13"/>
      <c r="B77" s="13">
        <v>50</v>
      </c>
      <c r="C77" s="126" t="s">
        <v>286</v>
      </c>
      <c r="D77" s="63" t="s">
        <v>287</v>
      </c>
      <c r="E77" s="15">
        <v>13916</v>
      </c>
      <c r="F77" s="16">
        <v>3.18</v>
      </c>
      <c r="G77" s="17"/>
      <c r="H77" s="49">
        <v>1</v>
      </c>
      <c r="I77" s="50"/>
      <c r="J77" s="48">
        <v>1.4</v>
      </c>
      <c r="K77" s="48">
        <v>1.68</v>
      </c>
      <c r="L77" s="48">
        <v>2.23</v>
      </c>
      <c r="M77" s="51">
        <v>2.57</v>
      </c>
      <c r="N77" s="19"/>
      <c r="O77" s="20">
        <f>N77*E77*F77*H77*J77*$O$9</f>
        <v>0</v>
      </c>
      <c r="P77" s="52"/>
      <c r="Q77" s="20">
        <f>P77*E77*F77*H77*J77*$Q$9</f>
        <v>0</v>
      </c>
      <c r="R77" s="21"/>
      <c r="S77" s="21">
        <f>R77*E77*F77*H77*J77*$S$9</f>
        <v>0</v>
      </c>
      <c r="T77" s="19"/>
      <c r="U77" s="20">
        <f>SUM(T77*E77*F77*H77*J77*$U$9)</f>
        <v>0</v>
      </c>
      <c r="V77" s="19"/>
      <c r="W77" s="21">
        <f>SUM(V77*E77*F77*H77*J77*$W$9)</f>
        <v>0</v>
      </c>
      <c r="X77" s="19"/>
      <c r="Y77" s="20">
        <f>SUM(X77*E77*F77*H77*J77*$Y$9)</f>
        <v>0</v>
      </c>
      <c r="Z77" s="21"/>
      <c r="AA77" s="20">
        <f>SUM(Z77*E77*F77*H77*J77*$AA$9)</f>
        <v>0</v>
      </c>
      <c r="AB77" s="20"/>
      <c r="AC77" s="20"/>
      <c r="AD77" s="21"/>
      <c r="AE77" s="20">
        <f>SUM(AD77*E77*F77*H77*J77*$AE$9)</f>
        <v>0</v>
      </c>
      <c r="AF77" s="21"/>
      <c r="AG77" s="20">
        <f>SUM(AF77*E77*F77*H77*K77*$AG$9)</f>
        <v>0</v>
      </c>
      <c r="AH77" s="21"/>
      <c r="AI77" s="20">
        <f>SUM(AH77*E77*F77*H77*K77*$AI$9)</f>
        <v>0</v>
      </c>
      <c r="AJ77" s="19"/>
      <c r="AK77" s="20">
        <f>SUM(AJ77*E77*F77*H77*J77*$AK$9)</f>
        <v>0</v>
      </c>
      <c r="AL77" s="21"/>
      <c r="AM77" s="21">
        <f>SUM(AL77*E77*F77*H77*J77*$AM$9)</f>
        <v>0</v>
      </c>
      <c r="AN77" s="19"/>
      <c r="AO77" s="20">
        <f>SUM(AN77*E77*F77*H77*J77*$AO$9)</f>
        <v>0</v>
      </c>
      <c r="AP77" s="19"/>
      <c r="AQ77" s="20">
        <f>SUM(AP77*E77*F77*H77*J77*$AQ$9)</f>
        <v>0</v>
      </c>
      <c r="AR77" s="21"/>
      <c r="AS77" s="20">
        <f>SUM(E77*F77*H77*J77*AR77*$AS$9)</f>
        <v>0</v>
      </c>
      <c r="AT77" s="21"/>
      <c r="AU77" s="20">
        <f>SUM(AT77*E77*F77*H77*J77*$AU$9)</f>
        <v>0</v>
      </c>
      <c r="AV77" s="19"/>
      <c r="AW77" s="20">
        <f>SUM(AV77*E77*F77*H77*J77*$AW$9)</f>
        <v>0</v>
      </c>
      <c r="AX77" s="19"/>
      <c r="AY77" s="21">
        <f>SUM(AX77*E77*F77*H77*J77*$AY$9)</f>
        <v>0</v>
      </c>
      <c r="AZ77" s="19"/>
      <c r="BA77" s="20">
        <f>SUM(AZ77*E77*F77*H77*J77*$BA$9)</f>
        <v>0</v>
      </c>
      <c r="BB77" s="19"/>
      <c r="BC77" s="20">
        <f>SUM(BB77*E77*F77*H77*J77*$BC$9)</f>
        <v>0</v>
      </c>
      <c r="BD77" s="19"/>
      <c r="BE77" s="20">
        <f>SUM(BD77*E77*F77*H77*J77*$BE$9)</f>
        <v>0</v>
      </c>
      <c r="BF77" s="19"/>
      <c r="BG77" s="20">
        <f>SUM(BF77*E77*F77*H77*J77*$BG$9)</f>
        <v>0</v>
      </c>
      <c r="BH77" s="19"/>
      <c r="BI77" s="20">
        <f>BH77*E77*F77*H77*J77*$BI$9</f>
        <v>0</v>
      </c>
      <c r="BJ77" s="19"/>
      <c r="BK77" s="20">
        <f>BJ77*E77*F77*H77*J77*$BK$9</f>
        <v>0</v>
      </c>
      <c r="BL77" s="19"/>
      <c r="BM77" s="20">
        <f>BL77*E77*F77*H77*J77*$BM$9</f>
        <v>0</v>
      </c>
      <c r="BN77" s="19"/>
      <c r="BO77" s="20">
        <f>SUM(BN77*E77*F77*H77*J77*$BO$9)</f>
        <v>0</v>
      </c>
      <c r="BP77" s="19"/>
      <c r="BQ77" s="20">
        <f>SUM(BP77*E77*F77*H77*J77*$BQ$9)</f>
        <v>0</v>
      </c>
      <c r="BR77" s="19"/>
      <c r="BS77" s="20">
        <f>SUM(BR77*E77*F77*H77*J77*$BS$9)</f>
        <v>0</v>
      </c>
      <c r="BT77" s="19"/>
      <c r="BU77" s="20">
        <f>SUM(BT77*E77*F77*H77*J77*$BU$9)</f>
        <v>0</v>
      </c>
      <c r="BV77" s="19"/>
      <c r="BW77" s="20">
        <f>SUM(BV77*E77*F77*H77*J77*$BW$9)</f>
        <v>0</v>
      </c>
      <c r="BX77" s="23"/>
      <c r="BY77" s="24">
        <f>BX77*E77*F77*H77*J77*$BY$9</f>
        <v>0</v>
      </c>
      <c r="BZ77" s="19"/>
      <c r="CA77" s="20">
        <f>SUM(BZ77*E77*F77*H77*J77*$CA$9)</f>
        <v>0</v>
      </c>
      <c r="CB77" s="21"/>
      <c r="CC77" s="20">
        <f>SUM(CB77*E77*F77*H77*J77*$CC$9)</f>
        <v>0</v>
      </c>
      <c r="CD77" s="19"/>
      <c r="CE77" s="20">
        <f>SUM(CD77*E77*F77*H77*J77*$CE$9)</f>
        <v>0</v>
      </c>
      <c r="CF77" s="19"/>
      <c r="CG77" s="20">
        <f>SUM(CF77*E77*F77*H77*J77*$CG$9)</f>
        <v>0</v>
      </c>
      <c r="CH77" s="19"/>
      <c r="CI77" s="20">
        <f>CH77*E77*F77*H77*J77*$CI$9</f>
        <v>0</v>
      </c>
      <c r="CJ77" s="19"/>
      <c r="CK77" s="20">
        <f>SUM(CJ77*E77*F77*H77*J77*$CK$9)</f>
        <v>0</v>
      </c>
      <c r="CL77" s="21"/>
      <c r="CM77" s="20">
        <f>SUM(CL77*E77*F77*H77*K77*$CM$9)</f>
        <v>0</v>
      </c>
      <c r="CN77" s="19"/>
      <c r="CO77" s="20">
        <f>SUM(CN77*E77*F77*H77*K77*$CO$9)</f>
        <v>0</v>
      </c>
      <c r="CP77" s="19"/>
      <c r="CQ77" s="20">
        <f>SUM(CP77*E77*F77*H77*K77*$CQ$9)</f>
        <v>0</v>
      </c>
      <c r="CR77" s="21"/>
      <c r="CS77" s="20">
        <f>SUM(CR77*E77*F77*H77*K77*$CS$9)</f>
        <v>0</v>
      </c>
      <c r="CT77" s="21"/>
      <c r="CU77" s="20">
        <f>SUM(CT77*E77*F77*H77*K77*$CU$9)</f>
        <v>0</v>
      </c>
      <c r="CV77" s="21"/>
      <c r="CW77" s="20">
        <f>SUM(CV77*E77*F77*H77*K77*$CW$9)</f>
        <v>0</v>
      </c>
      <c r="CX77" s="19"/>
      <c r="CY77" s="20">
        <f>SUM(CX77*E77*F77*H77*K77*$CY$9)</f>
        <v>0</v>
      </c>
      <c r="CZ77" s="19"/>
      <c r="DA77" s="20">
        <f>SUM(CZ77*E77*F77*H77*K77*$DA$9)</f>
        <v>0</v>
      </c>
      <c r="DB77" s="19"/>
      <c r="DC77" s="20">
        <f>SUM(DB77*E77*F77*H77*K77*$DC$9)</f>
        <v>0</v>
      </c>
      <c r="DD77" s="21"/>
      <c r="DE77" s="20">
        <f>SUM(DD77*E77*F77*H77*K77*$DE$9)</f>
        <v>0</v>
      </c>
      <c r="DF77" s="19"/>
      <c r="DG77" s="20">
        <f>SUM(DF77*E77*F77*H77*K77*$DG$9)</f>
        <v>0</v>
      </c>
      <c r="DH77" s="19"/>
      <c r="DI77" s="20">
        <f>SUM(DH77*E77*F77*H77*K77*$DI$9)</f>
        <v>0</v>
      </c>
      <c r="DJ77" s="19"/>
      <c r="DK77" s="20">
        <f>SUM(DJ77*E77*F77*H77*K77*$DK$9)</f>
        <v>0</v>
      </c>
      <c r="DL77" s="19"/>
      <c r="DM77" s="20">
        <f>SUM(DL77*E77*F77*H77*K77*$DM$9)</f>
        <v>0</v>
      </c>
      <c r="DN77" s="19"/>
      <c r="DO77" s="20">
        <f>SUM(DN77*E77*F77*H77*K77*$DO$9)</f>
        <v>0</v>
      </c>
      <c r="DP77" s="19"/>
      <c r="DQ77" s="20">
        <f>DP77*E77*F77*H77*K77*$DQ$9</f>
        <v>0</v>
      </c>
      <c r="DR77" s="19"/>
      <c r="DS77" s="20">
        <f>SUM(DR77*E77*F77*H77*K77*$DS$9)</f>
        <v>0</v>
      </c>
      <c r="DT77" s="19"/>
      <c r="DU77" s="20">
        <f>SUM(DT77*E77*F77*H77*K77*$DU$9)</f>
        <v>0</v>
      </c>
      <c r="DV77" s="19"/>
      <c r="DW77" s="20">
        <f>SUM(DV77*E77*F77*H77*L77*$DW$9)</f>
        <v>0</v>
      </c>
      <c r="DX77" s="19"/>
      <c r="DY77" s="20">
        <f>SUM(DX77*E77*F77*H77*M77*$DY$9)</f>
        <v>0</v>
      </c>
      <c r="DZ77" s="19"/>
      <c r="EA77" s="20">
        <f>SUM(DZ77*E77*F77*H77*J77*$EA$9)</f>
        <v>0</v>
      </c>
      <c r="EB77" s="19"/>
      <c r="EC77" s="20">
        <f>SUM(EB77*E77*F77*H77*J77*$EC$9)</f>
        <v>0</v>
      </c>
      <c r="ED77" s="19"/>
      <c r="EE77" s="20">
        <f>SUM(ED77*E77*F77*H77*J77*$EE$9)</f>
        <v>0</v>
      </c>
      <c r="EF77" s="19"/>
      <c r="EG77" s="20">
        <f>SUM(EF77*E77*F77*H77*J77*$EG$9)</f>
        <v>0</v>
      </c>
      <c r="EH77" s="19"/>
      <c r="EI77" s="20">
        <f>EH77*E77*F77*H77*J77*$EI$9</f>
        <v>0</v>
      </c>
      <c r="EJ77" s="19"/>
      <c r="EK77" s="20">
        <f>EJ77*E77*F77*H77*J77*$EK$9</f>
        <v>0</v>
      </c>
      <c r="EL77" s="19"/>
      <c r="EM77" s="20"/>
      <c r="EN77" s="25"/>
      <c r="EO77" s="25"/>
      <c r="EP77" s="26">
        <f t="shared" si="128"/>
        <v>0</v>
      </c>
      <c r="EQ77" s="26">
        <f t="shared" si="128"/>
        <v>0</v>
      </c>
    </row>
    <row r="78" spans="1:147" x14ac:dyDescent="0.25">
      <c r="A78" s="13"/>
      <c r="B78" s="13">
        <v>51</v>
      </c>
      <c r="C78" s="126" t="s">
        <v>288</v>
      </c>
      <c r="D78" s="63" t="s">
        <v>289</v>
      </c>
      <c r="E78" s="15">
        <v>13916</v>
      </c>
      <c r="F78" s="16">
        <v>0.8</v>
      </c>
      <c r="G78" s="17"/>
      <c r="H78" s="49">
        <v>1</v>
      </c>
      <c r="I78" s="50"/>
      <c r="J78" s="48">
        <v>1.4</v>
      </c>
      <c r="K78" s="48">
        <v>1.68</v>
      </c>
      <c r="L78" s="48">
        <v>2.23</v>
      </c>
      <c r="M78" s="51">
        <v>2.57</v>
      </c>
      <c r="N78" s="19"/>
      <c r="O78" s="20">
        <f>N78*E78*F78*H78*J78*$O$9</f>
        <v>0</v>
      </c>
      <c r="P78" s="52"/>
      <c r="Q78" s="20">
        <f>P78*E78*F78*H78*J78*$Q$9</f>
        <v>0</v>
      </c>
      <c r="R78" s="21"/>
      <c r="S78" s="21">
        <f>R78*E78*F78*H78*J78*$S$9</f>
        <v>0</v>
      </c>
      <c r="T78" s="19"/>
      <c r="U78" s="20">
        <f>SUM(T78*E78*F78*H78*J78*$U$9)</f>
        <v>0</v>
      </c>
      <c r="V78" s="19"/>
      <c r="W78" s="21">
        <f>SUM(V78*E78*F78*H78*J78*$W$9)</f>
        <v>0</v>
      </c>
      <c r="X78" s="19"/>
      <c r="Y78" s="20">
        <f>SUM(X78*E78*F78*H78*J78*$Y$9)</f>
        <v>0</v>
      </c>
      <c r="Z78" s="21">
        <v>1</v>
      </c>
      <c r="AA78" s="20">
        <f>SUM(Z78*E78*F78*H78*J78*$AA$9)</f>
        <v>15585.92</v>
      </c>
      <c r="AB78" s="20"/>
      <c r="AC78" s="20"/>
      <c r="AD78" s="21"/>
      <c r="AE78" s="20">
        <f>SUM(AD78*E78*F78*H78*J78*$AE$9)</f>
        <v>0</v>
      </c>
      <c r="AF78" s="21"/>
      <c r="AG78" s="20">
        <f>SUM(AF78*E78*F78*H78*K78*$AG$9)</f>
        <v>0</v>
      </c>
      <c r="AH78" s="21"/>
      <c r="AI78" s="20">
        <f>SUM(AH78*E78*F78*H78*K78*$AI$9)</f>
        <v>0</v>
      </c>
      <c r="AJ78" s="19"/>
      <c r="AK78" s="20">
        <f>SUM(AJ78*E78*F78*H78*J78*$AK$9)</f>
        <v>0</v>
      </c>
      <c r="AL78" s="21"/>
      <c r="AM78" s="21">
        <f>SUM(AL78*E78*F78*H78*J78*$AM$9)</f>
        <v>0</v>
      </c>
      <c r="AN78" s="19"/>
      <c r="AO78" s="20">
        <f>SUM(AN78*E78*F78*H78*J78*$AO$9)</f>
        <v>0</v>
      </c>
      <c r="AP78" s="19"/>
      <c r="AQ78" s="20">
        <f>SUM(AP78*E78*F78*H78*J78*$AQ$9)</f>
        <v>0</v>
      </c>
      <c r="AR78" s="21"/>
      <c r="AS78" s="20">
        <f>SUM(E78*F78*H78*J78*AR78*$AS$9)</f>
        <v>0</v>
      </c>
      <c r="AT78" s="21"/>
      <c r="AU78" s="20">
        <f>SUM(AT78*E78*F78*H78*J78*$AU$9)</f>
        <v>0</v>
      </c>
      <c r="AV78" s="19"/>
      <c r="AW78" s="20">
        <f>SUM(AV78*E78*F78*H78*J78*$AW$9)</f>
        <v>0</v>
      </c>
      <c r="AX78" s="19">
        <v>3</v>
      </c>
      <c r="AY78" s="21">
        <f>SUM(AX78*E78*F78*H78*J78*$AY$9)</f>
        <v>46757.760000000002</v>
      </c>
      <c r="AZ78" s="19">
        <v>1</v>
      </c>
      <c r="BA78" s="20">
        <f>SUM(AZ78*E78*F78*H78*J78*$BA$9)</f>
        <v>15585.92</v>
      </c>
      <c r="BB78" s="19"/>
      <c r="BC78" s="20">
        <f>SUM(BB78*E78*F78*H78*J78*$BC$9)</f>
        <v>0</v>
      </c>
      <c r="BD78" s="19"/>
      <c r="BE78" s="20">
        <f>SUM(BD78*E78*F78*H78*J78*$BE$9)</f>
        <v>0</v>
      </c>
      <c r="BF78" s="19"/>
      <c r="BG78" s="20">
        <f>SUM(BF78*E78*F78*H78*J78*$BG$9)</f>
        <v>0</v>
      </c>
      <c r="BH78" s="19"/>
      <c r="BI78" s="20">
        <f>BH78*E78*F78*H78*J78*$BI$9</f>
        <v>0</v>
      </c>
      <c r="BJ78" s="19"/>
      <c r="BK78" s="20">
        <f>BJ78*E78*F78*H78*J78*$BK$9</f>
        <v>0</v>
      </c>
      <c r="BL78" s="19"/>
      <c r="BM78" s="20">
        <f>BL78*E78*F78*H78*J78*$BM$9</f>
        <v>0</v>
      </c>
      <c r="BN78" s="19"/>
      <c r="BO78" s="20">
        <f>SUM(BN78*E78*F78*H78*J78*$BO$9)</f>
        <v>0</v>
      </c>
      <c r="BP78" s="19">
        <v>7</v>
      </c>
      <c r="BQ78" s="20">
        <f>SUM(BP78*E78*F78*H78*J78*$BQ$9)</f>
        <v>109101.44</v>
      </c>
      <c r="BR78" s="19"/>
      <c r="BS78" s="20">
        <f>SUM(BR78*E78*F78*H78*J78*$BS$9)</f>
        <v>0</v>
      </c>
      <c r="BT78" s="19"/>
      <c r="BU78" s="20">
        <f>SUM(BT78*E78*F78*H78*J78*$BU$9)</f>
        <v>0</v>
      </c>
      <c r="BV78" s="19">
        <v>2</v>
      </c>
      <c r="BW78" s="20">
        <f>SUM(BV78*E78*F78*H78*J78*$BW$9)</f>
        <v>31171.84</v>
      </c>
      <c r="BX78" s="23"/>
      <c r="BY78" s="24">
        <f>BX78*E78*F78*H78*J78*$BY$9</f>
        <v>0</v>
      </c>
      <c r="BZ78" s="19">
        <v>15</v>
      </c>
      <c r="CA78" s="20">
        <f>SUM(BZ78*E78*F78*H78*J78*$CA$9)</f>
        <v>233788.79999999999</v>
      </c>
      <c r="CB78" s="21"/>
      <c r="CC78" s="20">
        <f>SUM(CB78*E78*F78*H78*J78*$CC$9)</f>
        <v>0</v>
      </c>
      <c r="CD78" s="19">
        <v>6</v>
      </c>
      <c r="CE78" s="20">
        <f>SUM(CD78*E78*F78*H78*J78*$CE$9)</f>
        <v>93515.520000000004</v>
      </c>
      <c r="CF78" s="19"/>
      <c r="CG78" s="20">
        <f>SUM(CF78*E78*F78*H78*J78*$CG$9)</f>
        <v>0</v>
      </c>
      <c r="CH78" s="19"/>
      <c r="CI78" s="20">
        <f>CH78*E78*F78*H78*J78*$CI$9</f>
        <v>0</v>
      </c>
      <c r="CJ78" s="19"/>
      <c r="CK78" s="20">
        <f>SUM(CJ78*E78*F78*H78*J78*$CK$9)</f>
        <v>0</v>
      </c>
      <c r="CL78" s="21"/>
      <c r="CM78" s="20">
        <f>SUM(CL78*E78*F78*H78*K78*$CM$9)</f>
        <v>0</v>
      </c>
      <c r="CN78" s="19"/>
      <c r="CO78" s="20">
        <f>SUM(CN78*E78*F78*H78*K78*$CO$9)</f>
        <v>0</v>
      </c>
      <c r="CP78" s="19"/>
      <c r="CQ78" s="20">
        <f>SUM(CP78*E78*F78*H78*K78*$CQ$9)</f>
        <v>0</v>
      </c>
      <c r="CR78" s="21"/>
      <c r="CS78" s="20">
        <f>SUM(CR78*E78*F78*H78*K78*$CS$9)</f>
        <v>0</v>
      </c>
      <c r="CT78" s="21"/>
      <c r="CU78" s="20">
        <f>SUM(CT78*E78*F78*H78*K78*$CU$9)</f>
        <v>0</v>
      </c>
      <c r="CV78" s="21"/>
      <c r="CW78" s="20">
        <f>SUM(CV78*E78*F78*H78*K78*$CW$9)</f>
        <v>0</v>
      </c>
      <c r="CX78" s="19"/>
      <c r="CY78" s="20">
        <f>SUM(CX78*E78*F78*H78*K78*$CY$9)</f>
        <v>0</v>
      </c>
      <c r="CZ78" s="19"/>
      <c r="DA78" s="20">
        <f>SUM(CZ78*E78*F78*H78*K78*$DA$9)</f>
        <v>0</v>
      </c>
      <c r="DB78" s="19">
        <v>15</v>
      </c>
      <c r="DC78" s="20">
        <f>SUM(DB78*E78*F78*H78*K78*$DC$9)</f>
        <v>280546.56</v>
      </c>
      <c r="DD78" s="21">
        <v>12</v>
      </c>
      <c r="DE78" s="20">
        <f>SUM(DD78*E78*F78*H78*K78*$DE$9)</f>
        <v>224437.24799999999</v>
      </c>
      <c r="DF78" s="19"/>
      <c r="DG78" s="20">
        <f>SUM(DF78*E78*F78*H78*K78*$DG$9)</f>
        <v>0</v>
      </c>
      <c r="DH78" s="19">
        <v>6</v>
      </c>
      <c r="DI78" s="20">
        <f>SUM(DH78*E78*F78*H78*K78*$DI$9)</f>
        <v>112218.624</v>
      </c>
      <c r="DJ78" s="19"/>
      <c r="DK78" s="20">
        <f>SUM(DJ78*E78*F78*H78*K78*$DK$9)</f>
        <v>0</v>
      </c>
      <c r="DL78" s="19">
        <v>3</v>
      </c>
      <c r="DM78" s="20">
        <f>SUM(DL78*E78*F78*H78*K78*$DM$9)</f>
        <v>56109.311999999998</v>
      </c>
      <c r="DN78" s="19"/>
      <c r="DO78" s="20">
        <f>SUM(DN78*E78*F78*H78*K78*$DO$9)</f>
        <v>0</v>
      </c>
      <c r="DP78" s="19"/>
      <c r="DQ78" s="20">
        <f>DP78*E78*F78*H78*K78*$DQ$9</f>
        <v>0</v>
      </c>
      <c r="DR78" s="19">
        <v>10</v>
      </c>
      <c r="DS78" s="20">
        <f>SUM(DR78*E78*F78*H78*K78*$DS$9)</f>
        <v>187031.03999999998</v>
      </c>
      <c r="DT78" s="19">
        <v>1</v>
      </c>
      <c r="DU78" s="20">
        <f>SUM(DT78*E78*F78*H78*K78*$DU$9)</f>
        <v>18703.103999999999</v>
      </c>
      <c r="DV78" s="19"/>
      <c r="DW78" s="20">
        <f>SUM(DV78*E78*F78*H78*L78*$DW$9)</f>
        <v>0</v>
      </c>
      <c r="DX78" s="19"/>
      <c r="DY78" s="20">
        <f>SUM(DX78*E78*F78*H78*M78*$DY$9)</f>
        <v>0</v>
      </c>
      <c r="DZ78" s="19"/>
      <c r="EA78" s="20">
        <f>SUM(DZ78*E78*F78*H78*J78*$EA$9)</f>
        <v>0</v>
      </c>
      <c r="EB78" s="19"/>
      <c r="EC78" s="20">
        <f>SUM(EB78*E78*F78*H78*J78*$EC$9)</f>
        <v>0</v>
      </c>
      <c r="ED78" s="19"/>
      <c r="EE78" s="20">
        <f>SUM(ED78*E78*F78*H78*J78*$EE$9)</f>
        <v>0</v>
      </c>
      <c r="EF78" s="19"/>
      <c r="EG78" s="20">
        <f>SUM(EF78*E78*F78*H78*J78*$EG$9)</f>
        <v>0</v>
      </c>
      <c r="EH78" s="19"/>
      <c r="EI78" s="20">
        <f>EH78*E78*F78*H78*J78*$EI$9</f>
        <v>0</v>
      </c>
      <c r="EJ78" s="19"/>
      <c r="EK78" s="20">
        <f>EJ78*E78*F78*H78*J78*$EK$9</f>
        <v>0</v>
      </c>
      <c r="EL78" s="19"/>
      <c r="EM78" s="20"/>
      <c r="EN78" s="25"/>
      <c r="EO78" s="25"/>
      <c r="EP78" s="26">
        <f t="shared" si="128"/>
        <v>82</v>
      </c>
      <c r="EQ78" s="26">
        <f t="shared" si="128"/>
        <v>1424553.0880000002</v>
      </c>
    </row>
    <row r="79" spans="1:147" s="132" customFormat="1" ht="15" customHeight="1" x14ac:dyDescent="0.25">
      <c r="A79" s="182">
        <v>19</v>
      </c>
      <c r="B79" s="182"/>
      <c r="C79" s="182" t="s">
        <v>290</v>
      </c>
      <c r="D79" s="199" t="s">
        <v>291</v>
      </c>
      <c r="E79" s="189">
        <v>13916</v>
      </c>
      <c r="F79" s="190"/>
      <c r="G79" s="191"/>
      <c r="H79" s="185"/>
      <c r="I79" s="193"/>
      <c r="J79" s="196">
        <v>1.4</v>
      </c>
      <c r="K79" s="196">
        <v>1.68</v>
      </c>
      <c r="L79" s="196">
        <v>2.23</v>
      </c>
      <c r="M79" s="195">
        <v>2.57</v>
      </c>
      <c r="N79" s="55">
        <f t="shared" ref="N79:AS79" si="129">SUM(N80:N159)</f>
        <v>360</v>
      </c>
      <c r="O79" s="55">
        <f t="shared" si="129"/>
        <v>38608169.602576002</v>
      </c>
      <c r="P79" s="55">
        <f t="shared" si="129"/>
        <v>0</v>
      </c>
      <c r="Q79" s="55">
        <f t="shared" si="129"/>
        <v>0</v>
      </c>
      <c r="R79" s="55">
        <f t="shared" si="129"/>
        <v>3084</v>
      </c>
      <c r="S79" s="55">
        <f t="shared" si="129"/>
        <v>403500488.4503153</v>
      </c>
      <c r="T79" s="187">
        <f t="shared" si="129"/>
        <v>0</v>
      </c>
      <c r="U79" s="187">
        <f t="shared" si="129"/>
        <v>0</v>
      </c>
      <c r="V79" s="55">
        <f t="shared" si="129"/>
        <v>0</v>
      </c>
      <c r="W79" s="55">
        <f t="shared" si="129"/>
        <v>0</v>
      </c>
      <c r="X79" s="55">
        <f t="shared" si="129"/>
        <v>0</v>
      </c>
      <c r="Y79" s="55">
        <f t="shared" si="129"/>
        <v>0</v>
      </c>
      <c r="Z79" s="55">
        <f t="shared" si="129"/>
        <v>50</v>
      </c>
      <c r="AA79" s="55">
        <f t="shared" si="129"/>
        <v>367017.24415999994</v>
      </c>
      <c r="AB79" s="55">
        <f t="shared" si="129"/>
        <v>0</v>
      </c>
      <c r="AC79" s="55">
        <f t="shared" si="129"/>
        <v>0</v>
      </c>
      <c r="AD79" s="55">
        <f t="shared" si="129"/>
        <v>810</v>
      </c>
      <c r="AE79" s="55">
        <f t="shared" si="129"/>
        <v>6435017.7831071988</v>
      </c>
      <c r="AF79" s="55">
        <f t="shared" si="129"/>
        <v>47</v>
      </c>
      <c r="AG79" s="55">
        <f t="shared" si="129"/>
        <v>5371612.8751734402</v>
      </c>
      <c r="AH79" s="55">
        <f t="shared" si="129"/>
        <v>36</v>
      </c>
      <c r="AI79" s="55">
        <f t="shared" si="129"/>
        <v>277394.33885183994</v>
      </c>
      <c r="AJ79" s="55">
        <f t="shared" si="129"/>
        <v>0</v>
      </c>
      <c r="AK79" s="55">
        <f t="shared" si="129"/>
        <v>0</v>
      </c>
      <c r="AL79" s="55">
        <f t="shared" si="129"/>
        <v>0</v>
      </c>
      <c r="AM79" s="55">
        <f t="shared" si="129"/>
        <v>0</v>
      </c>
      <c r="AN79" s="55">
        <f t="shared" si="129"/>
        <v>0</v>
      </c>
      <c r="AO79" s="55">
        <f t="shared" si="129"/>
        <v>0</v>
      </c>
      <c r="AP79" s="187">
        <f t="shared" si="129"/>
        <v>0</v>
      </c>
      <c r="AQ79" s="187">
        <f t="shared" si="129"/>
        <v>0</v>
      </c>
      <c r="AR79" s="55">
        <f t="shared" si="129"/>
        <v>0</v>
      </c>
      <c r="AS79" s="55">
        <f t="shared" si="129"/>
        <v>0</v>
      </c>
      <c r="AT79" s="55">
        <f t="shared" ref="AT79:DE79" si="130">SUM(AT80:AT159)</f>
        <v>0</v>
      </c>
      <c r="AU79" s="55">
        <f t="shared" si="130"/>
        <v>0</v>
      </c>
      <c r="AV79" s="55">
        <f t="shared" si="130"/>
        <v>0</v>
      </c>
      <c r="AW79" s="55">
        <f t="shared" si="130"/>
        <v>0</v>
      </c>
      <c r="AX79" s="187">
        <f t="shared" si="130"/>
        <v>278</v>
      </c>
      <c r="AY79" s="187">
        <f t="shared" si="130"/>
        <v>6749993.0948799998</v>
      </c>
      <c r="AZ79" s="55">
        <f t="shared" si="130"/>
        <v>720</v>
      </c>
      <c r="BA79" s="55">
        <f t="shared" si="130"/>
        <v>9601101.9892367981</v>
      </c>
      <c r="BB79" s="55">
        <f t="shared" si="130"/>
        <v>0</v>
      </c>
      <c r="BC79" s="55">
        <f t="shared" si="130"/>
        <v>0</v>
      </c>
      <c r="BD79" s="55">
        <f t="shared" si="130"/>
        <v>61</v>
      </c>
      <c r="BE79" s="55">
        <f t="shared" si="130"/>
        <v>849865.42203360004</v>
      </c>
      <c r="BF79" s="55">
        <f t="shared" si="130"/>
        <v>121</v>
      </c>
      <c r="BG79" s="55">
        <f t="shared" si="130"/>
        <v>1277315.0058591999</v>
      </c>
      <c r="BH79" s="55">
        <f t="shared" si="130"/>
        <v>1841</v>
      </c>
      <c r="BI79" s="55">
        <f t="shared" si="130"/>
        <v>17382878.724254396</v>
      </c>
      <c r="BJ79" s="55">
        <f t="shared" si="130"/>
        <v>0</v>
      </c>
      <c r="BK79" s="55">
        <f t="shared" si="130"/>
        <v>0</v>
      </c>
      <c r="BL79" s="55">
        <f t="shared" si="130"/>
        <v>0</v>
      </c>
      <c r="BM79" s="55">
        <f t="shared" si="130"/>
        <v>0</v>
      </c>
      <c r="BN79" s="55">
        <f t="shared" si="130"/>
        <v>0</v>
      </c>
      <c r="BO79" s="55">
        <f t="shared" si="130"/>
        <v>0</v>
      </c>
      <c r="BP79" s="55">
        <f t="shared" si="130"/>
        <v>0</v>
      </c>
      <c r="BQ79" s="55">
        <f t="shared" si="130"/>
        <v>0</v>
      </c>
      <c r="BR79" s="55">
        <f t="shared" si="130"/>
        <v>0</v>
      </c>
      <c r="BS79" s="55">
        <f t="shared" si="130"/>
        <v>0</v>
      </c>
      <c r="BT79" s="55">
        <f t="shared" si="130"/>
        <v>0</v>
      </c>
      <c r="BU79" s="55">
        <f t="shared" si="130"/>
        <v>0</v>
      </c>
      <c r="BV79" s="55">
        <f t="shared" si="130"/>
        <v>0</v>
      </c>
      <c r="BW79" s="55">
        <f t="shared" si="130"/>
        <v>0</v>
      </c>
      <c r="BX79" s="55">
        <f t="shared" si="130"/>
        <v>0</v>
      </c>
      <c r="BY79" s="55">
        <f t="shared" si="130"/>
        <v>0</v>
      </c>
      <c r="BZ79" s="55">
        <f t="shared" si="130"/>
        <v>30</v>
      </c>
      <c r="CA79" s="55">
        <f t="shared" si="130"/>
        <v>1206521.5417919997</v>
      </c>
      <c r="CB79" s="55">
        <f t="shared" si="130"/>
        <v>24</v>
      </c>
      <c r="CC79" s="55">
        <f t="shared" si="130"/>
        <v>1233700.6921343999</v>
      </c>
      <c r="CD79" s="187">
        <f t="shared" si="130"/>
        <v>50</v>
      </c>
      <c r="CE79" s="187">
        <f t="shared" si="130"/>
        <v>1015572.7024800001</v>
      </c>
      <c r="CF79" s="55">
        <f t="shared" si="130"/>
        <v>10</v>
      </c>
      <c r="CG79" s="55">
        <f t="shared" si="130"/>
        <v>203114.540496</v>
      </c>
      <c r="CH79" s="55">
        <f t="shared" si="130"/>
        <v>50</v>
      </c>
      <c r="CI79" s="55">
        <f t="shared" si="130"/>
        <v>367017.24415999994</v>
      </c>
      <c r="CJ79" s="55">
        <f t="shared" si="130"/>
        <v>230</v>
      </c>
      <c r="CK79" s="55">
        <f t="shared" si="130"/>
        <v>19737645.602079999</v>
      </c>
      <c r="CL79" s="55">
        <f t="shared" si="130"/>
        <v>68</v>
      </c>
      <c r="CM79" s="55">
        <f t="shared" si="130"/>
        <v>718320.29619839985</v>
      </c>
      <c r="CN79" s="55">
        <f t="shared" si="130"/>
        <v>50</v>
      </c>
      <c r="CO79" s="55">
        <f t="shared" si="130"/>
        <v>385269.91507199995</v>
      </c>
      <c r="CP79" s="55">
        <f t="shared" si="130"/>
        <v>61</v>
      </c>
      <c r="CQ79" s="55">
        <f t="shared" si="130"/>
        <v>625776.06735391985</v>
      </c>
      <c r="CR79" s="55">
        <f t="shared" si="130"/>
        <v>60</v>
      </c>
      <c r="CS79" s="55">
        <f t="shared" si="130"/>
        <v>1651843.3386559999</v>
      </c>
      <c r="CT79" s="55">
        <f t="shared" si="130"/>
        <v>0</v>
      </c>
      <c r="CU79" s="55">
        <f t="shared" si="130"/>
        <v>0</v>
      </c>
      <c r="CV79" s="55">
        <f t="shared" si="130"/>
        <v>0</v>
      </c>
      <c r="CW79" s="55">
        <f t="shared" si="130"/>
        <v>0</v>
      </c>
      <c r="CX79" s="55">
        <f t="shared" si="130"/>
        <v>85</v>
      </c>
      <c r="CY79" s="55">
        <f t="shared" si="130"/>
        <v>2823942.8835015995</v>
      </c>
      <c r="CZ79" s="55">
        <f t="shared" si="130"/>
        <v>0</v>
      </c>
      <c r="DA79" s="55">
        <f t="shared" si="130"/>
        <v>0</v>
      </c>
      <c r="DB79" s="55">
        <f t="shared" si="130"/>
        <v>300</v>
      </c>
      <c r="DC79" s="55">
        <f t="shared" si="130"/>
        <v>6238313.9652959993</v>
      </c>
      <c r="DD79" s="55">
        <f t="shared" si="130"/>
        <v>0</v>
      </c>
      <c r="DE79" s="55">
        <f t="shared" si="130"/>
        <v>0</v>
      </c>
      <c r="DF79" s="55">
        <f t="shared" ref="DF79:EM79" si="131">SUM(DF80:DF159)</f>
        <v>0</v>
      </c>
      <c r="DG79" s="55">
        <f t="shared" si="131"/>
        <v>0</v>
      </c>
      <c r="DH79" s="55">
        <f t="shared" si="131"/>
        <v>80</v>
      </c>
      <c r="DI79" s="55">
        <f t="shared" si="131"/>
        <v>616431.86411519989</v>
      </c>
      <c r="DJ79" s="55">
        <f t="shared" si="131"/>
        <v>0</v>
      </c>
      <c r="DK79" s="55">
        <f t="shared" si="131"/>
        <v>0</v>
      </c>
      <c r="DL79" s="55">
        <f t="shared" si="131"/>
        <v>180</v>
      </c>
      <c r="DM79" s="55">
        <f t="shared" si="131"/>
        <v>7640570.3371199993</v>
      </c>
      <c r="DN79" s="55">
        <f t="shared" si="131"/>
        <v>70</v>
      </c>
      <c r="DO79" s="55">
        <f t="shared" si="131"/>
        <v>539377.88110079989</v>
      </c>
      <c r="DP79" s="55">
        <f t="shared" si="131"/>
        <v>0</v>
      </c>
      <c r="DQ79" s="55">
        <f t="shared" si="131"/>
        <v>0</v>
      </c>
      <c r="DR79" s="55">
        <f t="shared" si="131"/>
        <v>0</v>
      </c>
      <c r="DS79" s="55">
        <f t="shared" si="131"/>
        <v>0</v>
      </c>
      <c r="DT79" s="55">
        <f t="shared" si="131"/>
        <v>0</v>
      </c>
      <c r="DU79" s="55">
        <f t="shared" si="131"/>
        <v>0</v>
      </c>
      <c r="DV79" s="55">
        <f t="shared" si="131"/>
        <v>0</v>
      </c>
      <c r="DW79" s="55">
        <f t="shared" si="131"/>
        <v>0</v>
      </c>
      <c r="DX79" s="55">
        <f t="shared" si="131"/>
        <v>0</v>
      </c>
      <c r="DY79" s="55">
        <f t="shared" si="131"/>
        <v>0</v>
      </c>
      <c r="DZ79" s="55">
        <f t="shared" si="131"/>
        <v>0</v>
      </c>
      <c r="EA79" s="55">
        <f t="shared" si="131"/>
        <v>0</v>
      </c>
      <c r="EB79" s="55">
        <f t="shared" si="131"/>
        <v>0</v>
      </c>
      <c r="EC79" s="55">
        <f t="shared" si="131"/>
        <v>0</v>
      </c>
      <c r="ED79" s="55">
        <f t="shared" si="131"/>
        <v>0</v>
      </c>
      <c r="EE79" s="55">
        <f t="shared" si="131"/>
        <v>0</v>
      </c>
      <c r="EF79" s="55">
        <f t="shared" si="131"/>
        <v>0</v>
      </c>
      <c r="EG79" s="55">
        <f t="shared" si="131"/>
        <v>0</v>
      </c>
      <c r="EH79" s="187">
        <f t="shared" si="131"/>
        <v>0</v>
      </c>
      <c r="EI79" s="187">
        <f t="shared" si="131"/>
        <v>0</v>
      </c>
      <c r="EJ79" s="55">
        <f t="shared" si="131"/>
        <v>0</v>
      </c>
      <c r="EK79" s="55">
        <f t="shared" si="131"/>
        <v>0</v>
      </c>
      <c r="EL79" s="55">
        <f t="shared" si="131"/>
        <v>269</v>
      </c>
      <c r="EM79" s="55">
        <f t="shared" si="131"/>
        <v>24746385.625520162</v>
      </c>
      <c r="EN79" s="55"/>
      <c r="EO79" s="55"/>
      <c r="EP79" s="55">
        <f>SUM(EP80:EP159)</f>
        <v>9025</v>
      </c>
      <c r="EQ79" s="55">
        <f>SUM(EQ80:EQ159)</f>
        <v>560170659.02752411</v>
      </c>
    </row>
    <row r="80" spans="1:147" ht="30" customHeight="1" x14ac:dyDescent="0.25">
      <c r="A80" s="13"/>
      <c r="B80" s="13">
        <v>52</v>
      </c>
      <c r="C80" s="126" t="s">
        <v>292</v>
      </c>
      <c r="D80" s="53" t="s">
        <v>293</v>
      </c>
      <c r="E80" s="15">
        <v>13916</v>
      </c>
      <c r="F80" s="16">
        <v>2.35</v>
      </c>
      <c r="G80" s="17"/>
      <c r="H80" s="49">
        <v>1</v>
      </c>
      <c r="I80" s="50"/>
      <c r="J80" s="56">
        <v>1.4</v>
      </c>
      <c r="K80" s="56">
        <v>1.68</v>
      </c>
      <c r="L80" s="56">
        <v>2.23</v>
      </c>
      <c r="M80" s="57">
        <v>2.57</v>
      </c>
      <c r="N80" s="19"/>
      <c r="O80" s="21">
        <f>N80*E80*F80*H80*J80*$O$9</f>
        <v>0</v>
      </c>
      <c r="P80" s="21"/>
      <c r="Q80" s="21">
        <f>P80*E80*F80*H80*J80*$Q$9</f>
        <v>0</v>
      </c>
      <c r="R80" s="21">
        <v>32</v>
      </c>
      <c r="S80" s="21">
        <f>R80*E80*F80*H80*J80*$S$9</f>
        <v>1465076.48</v>
      </c>
      <c r="T80" s="19"/>
      <c r="U80" s="21">
        <f>SUM(T80*E80*F80*H80*J80*$U$9)</f>
        <v>0</v>
      </c>
      <c r="V80" s="19"/>
      <c r="W80" s="21">
        <f>SUM(V80*E80*F80*H80*J80*$W$9)</f>
        <v>0</v>
      </c>
      <c r="X80" s="19"/>
      <c r="Y80" s="21">
        <f>SUM(X80*E80*F80*H80*J80*$Y$9)</f>
        <v>0</v>
      </c>
      <c r="Z80" s="21"/>
      <c r="AA80" s="21">
        <f>SUM(Z80*E80*F80*H80*J80*$AA$9)</f>
        <v>0</v>
      </c>
      <c r="AB80" s="21"/>
      <c r="AC80" s="21"/>
      <c r="AD80" s="21"/>
      <c r="AE80" s="21">
        <f>SUM(AD80*E80*F80*H80*J80*$AE$9)</f>
        <v>0</v>
      </c>
      <c r="AF80" s="21">
        <v>27</v>
      </c>
      <c r="AG80" s="21">
        <f>SUM(AF80*E80*F80*H80*K80*$AG$9)</f>
        <v>1483389.936</v>
      </c>
      <c r="AH80" s="21"/>
      <c r="AI80" s="21">
        <f>SUM(AH80*E80*F80*H80*K80*$AI$9)</f>
        <v>0</v>
      </c>
      <c r="AJ80" s="19"/>
      <c r="AK80" s="21">
        <f>SUM(AJ80*E80*F80*H80*J80*$AK$9)</f>
        <v>0</v>
      </c>
      <c r="AL80" s="21"/>
      <c r="AM80" s="21">
        <f>SUM(AL80*E80*F80*H80*J80*$AM$9)</f>
        <v>0</v>
      </c>
      <c r="AN80" s="19"/>
      <c r="AO80" s="21">
        <f>SUM(AN80*E80*F80*H80*J80*$AO$9)</f>
        <v>0</v>
      </c>
      <c r="AP80" s="19"/>
      <c r="AQ80" s="21">
        <f>SUM(AP80*E80*F80*H80*J80*$AQ$9)</f>
        <v>0</v>
      </c>
      <c r="AR80" s="21"/>
      <c r="AS80" s="21">
        <f>SUM(E80*F80*H80*J80*AR80*$AS$9)</f>
        <v>0</v>
      </c>
      <c r="AT80" s="21"/>
      <c r="AU80" s="21">
        <f>SUM(AT80*E80*F80*H80*J80*$AU$9)</f>
        <v>0</v>
      </c>
      <c r="AV80" s="19"/>
      <c r="AW80" s="21">
        <f>SUM(AV80*E80*F80*H80*J80*$AW$9)</f>
        <v>0</v>
      </c>
      <c r="AX80" s="19">
        <v>35</v>
      </c>
      <c r="AY80" s="21">
        <f>SUM(AX80*E80*F80*H80*J80*$AY$9)</f>
        <v>1602427.4</v>
      </c>
      <c r="AZ80" s="19"/>
      <c r="BA80" s="21">
        <f>SUM(AZ80*E80*F80*H80*J80*$BA$9)</f>
        <v>0</v>
      </c>
      <c r="BB80" s="19"/>
      <c r="BC80" s="21">
        <f>SUM(BB80*E80*F80*H80*J80*$BC$9)</f>
        <v>0</v>
      </c>
      <c r="BD80" s="19"/>
      <c r="BE80" s="21">
        <f>SUM(BD80*E80*F80*H80*J80*$BE$9)</f>
        <v>0</v>
      </c>
      <c r="BF80" s="19"/>
      <c r="BG80" s="21">
        <f>SUM(BF80*E80*F80*H80*J80*$BG$9)</f>
        <v>0</v>
      </c>
      <c r="BH80" s="19"/>
      <c r="BI80" s="21">
        <f>BH80*E80*F80*H80*J80*$BI$9</f>
        <v>0</v>
      </c>
      <c r="BJ80" s="19"/>
      <c r="BK80" s="21">
        <f>BJ80*E80*F80*H80*J80*$BK$9</f>
        <v>0</v>
      </c>
      <c r="BL80" s="19"/>
      <c r="BM80" s="21">
        <f>BL80*E80*F80*H80*J80*$BM$9</f>
        <v>0</v>
      </c>
      <c r="BN80" s="19"/>
      <c r="BO80" s="21">
        <f>SUM(BN80*E80*F80*H80*J80*$BO$9)</f>
        <v>0</v>
      </c>
      <c r="BP80" s="19"/>
      <c r="BQ80" s="21">
        <f>SUM(BP80*E80*F80*H80*J80*$BQ$9)</f>
        <v>0</v>
      </c>
      <c r="BR80" s="19"/>
      <c r="BS80" s="21">
        <f>SUM(BR80*E80*F80*H80*J80*$BS$9)</f>
        <v>0</v>
      </c>
      <c r="BT80" s="19"/>
      <c r="BU80" s="21">
        <f>SUM(BT80*E80*F80*H80*J80*$BU$9)</f>
        <v>0</v>
      </c>
      <c r="BV80" s="19"/>
      <c r="BW80" s="21">
        <f>SUM(BV80*E80*F80*H80*J80*$BW$9)</f>
        <v>0</v>
      </c>
      <c r="BX80" s="23"/>
      <c r="BY80" s="23">
        <f>BX80*E80*F80*H80*J80*$BY$9</f>
        <v>0</v>
      </c>
      <c r="BZ80" s="19"/>
      <c r="CA80" s="21">
        <f>SUM(BZ80*E80*F80*H80*J80*$CA$9)</f>
        <v>0</v>
      </c>
      <c r="CB80" s="21"/>
      <c r="CC80" s="21">
        <f>SUM(CB80*E80*F80*H80*J80*$CC$9)</f>
        <v>0</v>
      </c>
      <c r="CD80" s="19"/>
      <c r="CE80" s="21">
        <f>SUM(CD80*E80*F80*H80*J80*$CE$9)</f>
        <v>0</v>
      </c>
      <c r="CF80" s="19"/>
      <c r="CG80" s="21">
        <f>SUM(CF80*E80*F80*H80*J80*$CG$9)</f>
        <v>0</v>
      </c>
      <c r="CH80" s="19"/>
      <c r="CI80" s="21">
        <f>CH80*E80*F80*H80*J80*$CI$9</f>
        <v>0</v>
      </c>
      <c r="CJ80" s="19"/>
      <c r="CK80" s="21">
        <f>SUM(CJ80*E80*F80*H80*J80*$CK$9)</f>
        <v>0</v>
      </c>
      <c r="CL80" s="21"/>
      <c r="CM80" s="21">
        <f>SUM(CL80*E80*F80*H80*K80*$CM$9)</f>
        <v>0</v>
      </c>
      <c r="CN80" s="19"/>
      <c r="CO80" s="21">
        <f>SUM(CN80*E80*F80*H80*K80*$CO$9)</f>
        <v>0</v>
      </c>
      <c r="CP80" s="19"/>
      <c r="CQ80" s="21">
        <f>SUM(CP80*E80*F80*H80*K80*$CQ$9)</f>
        <v>0</v>
      </c>
      <c r="CR80" s="21">
        <v>20</v>
      </c>
      <c r="CS80" s="21">
        <f>SUM(CR80*E80*F80*H80*K80*$CS$9)</f>
        <v>1098807.3599999999</v>
      </c>
      <c r="CT80" s="21"/>
      <c r="CU80" s="21">
        <f>SUM(CT80*E80*F80*H80*K80*$CU$9)</f>
        <v>0</v>
      </c>
      <c r="CV80" s="21"/>
      <c r="CW80" s="21">
        <f>SUM(CV80*E80*F80*H80*K80*$CW$9)</f>
        <v>0</v>
      </c>
      <c r="CX80" s="19"/>
      <c r="CY80" s="21">
        <f>SUM(CX80*E80*F80*H80*K80*$CY$9)</f>
        <v>0</v>
      </c>
      <c r="CZ80" s="19"/>
      <c r="DA80" s="21">
        <f>SUM(CZ80*E80*F80*H80*K80*$DA$9)</f>
        <v>0</v>
      </c>
      <c r="DB80" s="19"/>
      <c r="DC80" s="21">
        <f>SUM(DB80*E80*F80*H80*K80*$DC$9)</f>
        <v>0</v>
      </c>
      <c r="DD80" s="21"/>
      <c r="DE80" s="21">
        <f>SUM(DD80*E80*F80*H80*K80*$DE$9)</f>
        <v>0</v>
      </c>
      <c r="DF80" s="19"/>
      <c r="DG80" s="21">
        <f>SUM(DF80*E80*F80*H80*K80*$DG$9)</f>
        <v>0</v>
      </c>
      <c r="DH80" s="19"/>
      <c r="DI80" s="21">
        <f>SUM(DH80*E80*F80*H80*K80*$DI$9)</f>
        <v>0</v>
      </c>
      <c r="DJ80" s="19"/>
      <c r="DK80" s="21">
        <f>SUM(DJ80*E80*F80*H80*K80*$DK$9)</f>
        <v>0</v>
      </c>
      <c r="DL80" s="19"/>
      <c r="DM80" s="21">
        <f>SUM(DL80*E80*F80*H80*K80*$DM$9)</f>
        <v>0</v>
      </c>
      <c r="DN80" s="19"/>
      <c r="DO80" s="21">
        <f>SUM(DN80*E80*F80*H80*K80*$DO$9)</f>
        <v>0</v>
      </c>
      <c r="DP80" s="19"/>
      <c r="DQ80" s="21">
        <f>DP80*E80*F80*H80*K80*$DQ$9</f>
        <v>0</v>
      </c>
      <c r="DR80" s="19"/>
      <c r="DS80" s="21">
        <f>SUM(DR80*E80*F80*H80*K80*$DS$9)</f>
        <v>0</v>
      </c>
      <c r="DT80" s="19"/>
      <c r="DU80" s="21">
        <f>SUM(DT80*E80*F80*H80*K80*$DU$9)</f>
        <v>0</v>
      </c>
      <c r="DV80" s="19"/>
      <c r="DW80" s="21">
        <f>SUM(DV80*E80*F80*H80*L80*$DW$9)</f>
        <v>0</v>
      </c>
      <c r="DX80" s="19"/>
      <c r="DY80" s="21">
        <f>SUM(DX80*E80*F80*H80*M80*$DY$9)</f>
        <v>0</v>
      </c>
      <c r="DZ80" s="19"/>
      <c r="EA80" s="21">
        <f>SUM(DZ80*E80*F80*H80*J80*$EA$9)</f>
        <v>0</v>
      </c>
      <c r="EB80" s="19"/>
      <c r="EC80" s="21">
        <f>SUM(EB80*E80*F80*H80*J80*$EC$9)</f>
        <v>0</v>
      </c>
      <c r="ED80" s="19"/>
      <c r="EE80" s="21">
        <f>SUM(ED80*E80*F80*H80*J80*$EE$9)</f>
        <v>0</v>
      </c>
      <c r="EF80" s="19"/>
      <c r="EG80" s="21">
        <f>SUM(EF80*E80*F80*H80*J80*$EG$9)</f>
        <v>0</v>
      </c>
      <c r="EH80" s="19"/>
      <c r="EI80" s="21">
        <f>EH80*E80*F80*H80*J80*$EI$9</f>
        <v>0</v>
      </c>
      <c r="EJ80" s="19"/>
      <c r="EK80" s="21">
        <f>EJ80*E80*F80*H80*J80*$EK$9</f>
        <v>0</v>
      </c>
      <c r="EL80" s="19"/>
      <c r="EM80" s="21"/>
      <c r="EN80" s="25"/>
      <c r="EO80" s="25"/>
      <c r="EP80" s="26">
        <f t="shared" ref="EP80:EQ95" si="132">SUM(N80,X80,P80,R80,Z80,T80,V80,AD80,AF80,AH80,AJ80,AL80,AR80,AT80,AV80,AP80,CL80,CR80,CV80,BZ80,CB80,DB80,DD80,DF80,DH80,DJ80,DL80,DN80,AX80,AN80,AZ80,BB80,BD80,BF80,BH80,BJ80,BL80,BN80,BP80,BR80,BT80,ED80,EF80,DZ80,EB80,BV80,BX80,CT80,CN80,CP80,CX80,CZ80,CD80,CF80,CH80,CJ80,DP80,DR80,DT80,DV80,DX80,EH80,EJ80,EL80)</f>
        <v>114</v>
      </c>
      <c r="EQ80" s="26">
        <f t="shared" si="132"/>
        <v>5649701.176</v>
      </c>
    </row>
    <row r="81" spans="1:147" ht="30" customHeight="1" x14ac:dyDescent="0.25">
      <c r="A81" s="13"/>
      <c r="B81" s="13">
        <v>53</v>
      </c>
      <c r="C81" s="126" t="s">
        <v>294</v>
      </c>
      <c r="D81" s="53" t="s">
        <v>295</v>
      </c>
      <c r="E81" s="15">
        <v>13916</v>
      </c>
      <c r="F81" s="16">
        <v>2.48</v>
      </c>
      <c r="G81" s="17"/>
      <c r="H81" s="50">
        <v>1</v>
      </c>
      <c r="I81" s="50"/>
      <c r="J81" s="56">
        <v>1.4</v>
      </c>
      <c r="K81" s="56">
        <v>1.68</v>
      </c>
      <c r="L81" s="56">
        <v>2.23</v>
      </c>
      <c r="M81" s="57">
        <v>2.57</v>
      </c>
      <c r="N81" s="19">
        <v>0</v>
      </c>
      <c r="O81" s="21">
        <f>N81*E81*F81*H81*J81*$O$9</f>
        <v>0</v>
      </c>
      <c r="P81" s="52"/>
      <c r="Q81" s="21">
        <f>P81*E81*F81*H81*J81*$Q$9</f>
        <v>0</v>
      </c>
      <c r="R81" s="21">
        <v>12</v>
      </c>
      <c r="S81" s="21">
        <f>R81*E81*F81*H81*J81*$S$9</f>
        <v>579796.22399999993</v>
      </c>
      <c r="T81" s="19"/>
      <c r="U81" s="21">
        <f>SUM(T81*E81*F81*H81*J81*$U$9)</f>
        <v>0</v>
      </c>
      <c r="V81" s="19"/>
      <c r="W81" s="21">
        <f>SUM(V81*E81*F81*H81*J81*$W$9)</f>
        <v>0</v>
      </c>
      <c r="X81" s="19"/>
      <c r="Y81" s="21">
        <f>SUM(X81*E81*F81*H81*J81*$Y$9)</f>
        <v>0</v>
      </c>
      <c r="Z81" s="21"/>
      <c r="AA81" s="21">
        <f>SUM(Z81*E81*F81*H81*J81*$AA$9)</f>
        <v>0</v>
      </c>
      <c r="AB81" s="21"/>
      <c r="AC81" s="21"/>
      <c r="AD81" s="21"/>
      <c r="AE81" s="21">
        <f>SUM(AD81*E81*F81*H81*J81*$AE$9)</f>
        <v>0</v>
      </c>
      <c r="AF81" s="21">
        <v>0</v>
      </c>
      <c r="AG81" s="21">
        <f>SUM(AF81*E81*F81*H81*K81*$AG$9)</f>
        <v>0</v>
      </c>
      <c r="AH81" s="21"/>
      <c r="AI81" s="21">
        <f>SUM(AH81*E81*F81*H81*K81*$AI$9)</f>
        <v>0</v>
      </c>
      <c r="AJ81" s="19"/>
      <c r="AK81" s="21">
        <f>SUM(AJ81*E81*F81*H81*J81*$AK$9)</f>
        <v>0</v>
      </c>
      <c r="AL81" s="21"/>
      <c r="AM81" s="21">
        <f>SUM(AL81*E81*F81*H81*J81*$AM$9)</f>
        <v>0</v>
      </c>
      <c r="AN81" s="19"/>
      <c r="AO81" s="21">
        <f>SUM(AN81*E81*F81*H81*J81*$AO$9)</f>
        <v>0</v>
      </c>
      <c r="AP81" s="19"/>
      <c r="AQ81" s="21">
        <f>SUM(AP81*E81*F81*H81*J81*$AQ$9)</f>
        <v>0</v>
      </c>
      <c r="AR81" s="21"/>
      <c r="AS81" s="21">
        <f>SUM(E81*F81*H81*J81*AR81*$AS$9)</f>
        <v>0</v>
      </c>
      <c r="AT81" s="21"/>
      <c r="AU81" s="21">
        <f>SUM(AT81*E81*F81*H81*J81*$AU$9)</f>
        <v>0</v>
      </c>
      <c r="AV81" s="19"/>
      <c r="AW81" s="21">
        <f>SUM(AV81*E81*F81*H81*J81*$AW$9)</f>
        <v>0</v>
      </c>
      <c r="AX81" s="19">
        <v>3</v>
      </c>
      <c r="AY81" s="21">
        <f>SUM(AX81*E81*F81*H81*J81*$AY$9)</f>
        <v>144949.05599999998</v>
      </c>
      <c r="AZ81" s="19"/>
      <c r="BA81" s="21">
        <f>SUM(AZ81*E81*F81*H81*J81*$BA$9)</f>
        <v>0</v>
      </c>
      <c r="BB81" s="19"/>
      <c r="BC81" s="21">
        <f>SUM(BB81*E81*F81*H81*J81*$BC$9)</f>
        <v>0</v>
      </c>
      <c r="BD81" s="19"/>
      <c r="BE81" s="21">
        <f>SUM(BD81*E81*F81*H81*J81*$BE$9)</f>
        <v>0</v>
      </c>
      <c r="BF81" s="19"/>
      <c r="BG81" s="21">
        <f>SUM(BF81*E81*F81*H81*J81*$BG$9)</f>
        <v>0</v>
      </c>
      <c r="BH81" s="19"/>
      <c r="BI81" s="21">
        <f>BH81*E81*F81*H81*J81*$BI$9</f>
        <v>0</v>
      </c>
      <c r="BJ81" s="19"/>
      <c r="BK81" s="21">
        <f>BJ81*E81*F81*H81*J81*$BK$9</f>
        <v>0</v>
      </c>
      <c r="BL81" s="19"/>
      <c r="BM81" s="21">
        <f>BL81*E81*F81*H81*J81*$BM$9</f>
        <v>0</v>
      </c>
      <c r="BN81" s="19"/>
      <c r="BO81" s="21">
        <f>SUM(BN81*E81*F81*H81*J81*$BO$9)</f>
        <v>0</v>
      </c>
      <c r="BP81" s="19"/>
      <c r="BQ81" s="21">
        <f>SUM(BP81*E81*F81*H81*J81*$BQ$9)</f>
        <v>0</v>
      </c>
      <c r="BR81" s="19"/>
      <c r="BS81" s="21">
        <f>SUM(BR81*E81*F81*H81*J81*$BS$9)</f>
        <v>0</v>
      </c>
      <c r="BT81" s="19"/>
      <c r="BU81" s="21">
        <f>SUM(BT81*E81*F81*H81*J81*$BU$9)</f>
        <v>0</v>
      </c>
      <c r="BV81" s="19"/>
      <c r="BW81" s="21">
        <f>SUM(BV81*E81*F81*H81*J81*$BW$9)</f>
        <v>0</v>
      </c>
      <c r="BX81" s="23"/>
      <c r="BY81" s="23">
        <f>BX81*E81*F81*H81*J81*$BY$9</f>
        <v>0</v>
      </c>
      <c r="BZ81" s="19"/>
      <c r="CA81" s="21">
        <f>SUM(BZ81*E81*F81*H81*J81*$CA$9)</f>
        <v>0</v>
      </c>
      <c r="CB81" s="21"/>
      <c r="CC81" s="21">
        <f>SUM(CB81*E81*F81*H81*J81*$CC$9)</f>
        <v>0</v>
      </c>
      <c r="CD81" s="19"/>
      <c r="CE81" s="21">
        <f>SUM(CD81*E81*F81*H81*J81*$CE$9)</f>
        <v>0</v>
      </c>
      <c r="CF81" s="19"/>
      <c r="CG81" s="21">
        <f>SUM(CF81*E81*F81*H81*J81*$CG$9)</f>
        <v>0</v>
      </c>
      <c r="CH81" s="19"/>
      <c r="CI81" s="21">
        <f>CH81*E81*F81*H81*J81*$CI$9</f>
        <v>0</v>
      </c>
      <c r="CJ81" s="19"/>
      <c r="CK81" s="21">
        <f>SUM(CJ81*E81*F81*H81*J81*$CK$9)</f>
        <v>0</v>
      </c>
      <c r="CL81" s="21"/>
      <c r="CM81" s="21">
        <f>SUM(CL81*E81*F81*H81*K81*$CM$9)</f>
        <v>0</v>
      </c>
      <c r="CN81" s="19"/>
      <c r="CO81" s="21">
        <f>SUM(CN81*E81*F81*H81*K81*$CO$9)</f>
        <v>0</v>
      </c>
      <c r="CP81" s="19"/>
      <c r="CQ81" s="21">
        <f>SUM(CP81*E81*F81*H81*K81*$CQ$9)</f>
        <v>0</v>
      </c>
      <c r="CR81" s="21"/>
      <c r="CS81" s="21">
        <f>SUM(CR81*E81*F81*H81*K81*$CS$9)</f>
        <v>0</v>
      </c>
      <c r="CT81" s="21"/>
      <c r="CU81" s="21">
        <f>SUM(CT81*E81*F81*H81*K81*$CU$9)</f>
        <v>0</v>
      </c>
      <c r="CV81" s="21"/>
      <c r="CW81" s="21">
        <f>SUM(CV81*E81*F81*H81*K81*$CW$9)</f>
        <v>0</v>
      </c>
      <c r="CX81" s="19"/>
      <c r="CY81" s="21">
        <f>SUM(CX81*E81*F81*H81*K81*$CY$9)</f>
        <v>0</v>
      </c>
      <c r="CZ81" s="19"/>
      <c r="DA81" s="21">
        <f>SUM(CZ81*E81*F81*H81*K81*$DA$9)</f>
        <v>0</v>
      </c>
      <c r="DB81" s="19"/>
      <c r="DC81" s="21">
        <f>SUM(DB81*E81*F81*H81*K81*$DC$9)</f>
        <v>0</v>
      </c>
      <c r="DD81" s="21"/>
      <c r="DE81" s="21">
        <f>SUM(DD81*E81*F81*H81*K81*$DE$9)</f>
        <v>0</v>
      </c>
      <c r="DF81" s="19"/>
      <c r="DG81" s="21">
        <f>SUM(DF81*E81*F81*H81*K81*$DG$9)</f>
        <v>0</v>
      </c>
      <c r="DH81" s="19"/>
      <c r="DI81" s="21">
        <f>SUM(DH81*E81*F81*H81*K81*$DI$9)</f>
        <v>0</v>
      </c>
      <c r="DJ81" s="19"/>
      <c r="DK81" s="21">
        <f>SUM(DJ81*E81*F81*H81*K81*$DK$9)</f>
        <v>0</v>
      </c>
      <c r="DL81" s="19"/>
      <c r="DM81" s="21">
        <f>SUM(DL81*E81*F81*H81*K81*$DM$9)</f>
        <v>0</v>
      </c>
      <c r="DN81" s="19"/>
      <c r="DO81" s="21">
        <f>SUM(DN81*E81*F81*H81*K81*$DO$9)</f>
        <v>0</v>
      </c>
      <c r="DP81" s="19"/>
      <c r="DQ81" s="21">
        <f>DP81*E81*F81*H81*K81*$DQ$9</f>
        <v>0</v>
      </c>
      <c r="DR81" s="19"/>
      <c r="DS81" s="21">
        <f>SUM(DR81*E81*F81*H81*K81*$DS$9)</f>
        <v>0</v>
      </c>
      <c r="DT81" s="19"/>
      <c r="DU81" s="21">
        <f>SUM(DT81*E81*F81*H81*K81*$DU$9)</f>
        <v>0</v>
      </c>
      <c r="DV81" s="19"/>
      <c r="DW81" s="21">
        <f>SUM(DV81*E81*F81*H81*L81*$DW$9)</f>
        <v>0</v>
      </c>
      <c r="DX81" s="19"/>
      <c r="DY81" s="21">
        <f>SUM(DX81*E81*F81*H81*M81*$DY$9)</f>
        <v>0</v>
      </c>
      <c r="DZ81" s="19"/>
      <c r="EA81" s="21">
        <f>SUM(DZ81*E81*F81*H81*J81*$EA$9)</f>
        <v>0</v>
      </c>
      <c r="EB81" s="19"/>
      <c r="EC81" s="21">
        <f>SUM(EB81*E81*F81*H81*J81*$EC$9)</f>
        <v>0</v>
      </c>
      <c r="ED81" s="19"/>
      <c r="EE81" s="21">
        <f>SUM(ED81*E81*F81*H81*J81*$EE$9)</f>
        <v>0</v>
      </c>
      <c r="EF81" s="19"/>
      <c r="EG81" s="21">
        <f>SUM(EF81*E81*F81*H81*J81*$EG$9)</f>
        <v>0</v>
      </c>
      <c r="EH81" s="19"/>
      <c r="EI81" s="21">
        <f>EH81*E81*F81*H81*J81*$EI$9</f>
        <v>0</v>
      </c>
      <c r="EJ81" s="19"/>
      <c r="EK81" s="21">
        <f>EJ81*E81*F81*H81*J81*$EK$9</f>
        <v>0</v>
      </c>
      <c r="EL81" s="19"/>
      <c r="EM81" s="21"/>
      <c r="EN81" s="25"/>
      <c r="EO81" s="25"/>
      <c r="EP81" s="26">
        <f t="shared" si="132"/>
        <v>15</v>
      </c>
      <c r="EQ81" s="26">
        <f t="shared" si="132"/>
        <v>724745.27999999991</v>
      </c>
    </row>
    <row r="82" spans="1:147" ht="60" customHeight="1" x14ac:dyDescent="0.25">
      <c r="A82" s="13"/>
      <c r="B82" s="13">
        <v>54</v>
      </c>
      <c r="C82" s="126" t="s">
        <v>296</v>
      </c>
      <c r="D82" s="67" t="s">
        <v>297</v>
      </c>
      <c r="E82" s="15">
        <v>13916</v>
      </c>
      <c r="F82" s="16">
        <v>2.17</v>
      </c>
      <c r="G82" s="17"/>
      <c r="H82" s="49">
        <v>1</v>
      </c>
      <c r="I82" s="50"/>
      <c r="J82" s="56">
        <v>1.4</v>
      </c>
      <c r="K82" s="56">
        <v>1.68</v>
      </c>
      <c r="L82" s="56">
        <v>2.23</v>
      </c>
      <c r="M82" s="57">
        <v>2.57</v>
      </c>
      <c r="N82" s="19"/>
      <c r="O82" s="21">
        <f>N82*E82*F82*H82*J82*$O$9</f>
        <v>0</v>
      </c>
      <c r="P82" s="52"/>
      <c r="Q82" s="21"/>
      <c r="R82" s="21"/>
      <c r="S82" s="21"/>
      <c r="T82" s="19"/>
      <c r="U82" s="21"/>
      <c r="V82" s="19"/>
      <c r="W82" s="21"/>
      <c r="X82" s="19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19"/>
      <c r="AK82" s="21"/>
      <c r="AL82" s="21"/>
      <c r="AM82" s="21"/>
      <c r="AN82" s="19"/>
      <c r="AO82" s="21"/>
      <c r="AP82" s="19"/>
      <c r="AQ82" s="21"/>
      <c r="AR82" s="21"/>
      <c r="AS82" s="21"/>
      <c r="AT82" s="21"/>
      <c r="AU82" s="21"/>
      <c r="AV82" s="19"/>
      <c r="AW82" s="21"/>
      <c r="AX82" s="19"/>
      <c r="AY82" s="21"/>
      <c r="AZ82" s="19"/>
      <c r="BA82" s="21"/>
      <c r="BB82" s="19"/>
      <c r="BC82" s="21"/>
      <c r="BD82" s="19"/>
      <c r="BE82" s="21"/>
      <c r="BF82" s="19"/>
      <c r="BG82" s="21"/>
      <c r="BH82" s="19"/>
      <c r="BI82" s="21"/>
      <c r="BJ82" s="19"/>
      <c r="BK82" s="21"/>
      <c r="BL82" s="19"/>
      <c r="BM82" s="21"/>
      <c r="BN82" s="19"/>
      <c r="BO82" s="21"/>
      <c r="BP82" s="19"/>
      <c r="BQ82" s="21"/>
      <c r="BR82" s="19"/>
      <c r="BS82" s="21"/>
      <c r="BT82" s="19"/>
      <c r="BU82" s="21"/>
      <c r="BV82" s="19"/>
      <c r="BW82" s="21"/>
      <c r="BX82" s="23"/>
      <c r="BY82" s="23"/>
      <c r="BZ82" s="19"/>
      <c r="CA82" s="21"/>
      <c r="CB82" s="21"/>
      <c r="CC82" s="21"/>
      <c r="CD82" s="19"/>
      <c r="CE82" s="21"/>
      <c r="CF82" s="19"/>
      <c r="CG82" s="21"/>
      <c r="CH82" s="19"/>
      <c r="CI82" s="21"/>
      <c r="CJ82" s="19"/>
      <c r="CK82" s="21"/>
      <c r="CL82" s="21"/>
      <c r="CM82" s="21"/>
      <c r="CN82" s="19"/>
      <c r="CO82" s="21"/>
      <c r="CP82" s="19"/>
      <c r="CQ82" s="21"/>
      <c r="CR82" s="21"/>
      <c r="CS82" s="21"/>
      <c r="CT82" s="21"/>
      <c r="CU82" s="21"/>
      <c r="CV82" s="21"/>
      <c r="CW82" s="21"/>
      <c r="CX82" s="19"/>
      <c r="CY82" s="21"/>
      <c r="CZ82" s="19"/>
      <c r="DA82" s="21"/>
      <c r="DB82" s="19"/>
      <c r="DC82" s="21"/>
      <c r="DD82" s="21"/>
      <c r="DE82" s="21"/>
      <c r="DF82" s="19"/>
      <c r="DG82" s="21"/>
      <c r="DH82" s="19"/>
      <c r="DI82" s="21"/>
      <c r="DJ82" s="19"/>
      <c r="DK82" s="21"/>
      <c r="DL82" s="19"/>
      <c r="DM82" s="21"/>
      <c r="DN82" s="19"/>
      <c r="DO82" s="21"/>
      <c r="DP82" s="19"/>
      <c r="DQ82" s="21"/>
      <c r="DR82" s="19"/>
      <c r="DS82" s="21"/>
      <c r="DT82" s="19"/>
      <c r="DU82" s="21"/>
      <c r="DV82" s="19"/>
      <c r="DW82" s="21"/>
      <c r="DX82" s="19"/>
      <c r="DY82" s="21"/>
      <c r="DZ82" s="19"/>
      <c r="EA82" s="21"/>
      <c r="EB82" s="19"/>
      <c r="EC82" s="21"/>
      <c r="ED82" s="19"/>
      <c r="EE82" s="21"/>
      <c r="EF82" s="19"/>
      <c r="EG82" s="21"/>
      <c r="EH82" s="19"/>
      <c r="EI82" s="21"/>
      <c r="EJ82" s="19"/>
      <c r="EK82" s="21"/>
      <c r="EL82" s="19"/>
      <c r="EM82" s="21"/>
      <c r="EN82" s="25"/>
      <c r="EO82" s="25"/>
      <c r="EP82" s="26">
        <f t="shared" si="132"/>
        <v>0</v>
      </c>
      <c r="EQ82" s="26">
        <f t="shared" si="132"/>
        <v>0</v>
      </c>
    </row>
    <row r="83" spans="1:147" ht="60" customHeight="1" x14ac:dyDescent="0.25">
      <c r="A83" s="13"/>
      <c r="B83" s="13">
        <v>55</v>
      </c>
      <c r="C83" s="126" t="s">
        <v>298</v>
      </c>
      <c r="D83" s="126" t="s">
        <v>299</v>
      </c>
      <c r="E83" s="15">
        <v>13916</v>
      </c>
      <c r="F83" s="16">
        <v>2.5499999999999998</v>
      </c>
      <c r="G83" s="17"/>
      <c r="H83" s="49">
        <v>1</v>
      </c>
      <c r="I83" s="50"/>
      <c r="J83" s="56">
        <v>1.4</v>
      </c>
      <c r="K83" s="56">
        <v>1.68</v>
      </c>
      <c r="L83" s="56">
        <v>2.23</v>
      </c>
      <c r="M83" s="57">
        <v>2.57</v>
      </c>
      <c r="N83" s="19"/>
      <c r="O83" s="21">
        <f>N83*E83*F83*H83*J83*$O$9</f>
        <v>0</v>
      </c>
      <c r="P83" s="52"/>
      <c r="Q83" s="21"/>
      <c r="R83" s="21"/>
      <c r="S83" s="21"/>
      <c r="T83" s="19"/>
      <c r="U83" s="21"/>
      <c r="V83" s="19"/>
      <c r="W83" s="21"/>
      <c r="X83" s="19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19"/>
      <c r="AK83" s="21"/>
      <c r="AL83" s="21"/>
      <c r="AM83" s="21"/>
      <c r="AN83" s="19"/>
      <c r="AO83" s="21"/>
      <c r="AP83" s="19"/>
      <c r="AQ83" s="21"/>
      <c r="AR83" s="21"/>
      <c r="AS83" s="21"/>
      <c r="AT83" s="21"/>
      <c r="AU83" s="21"/>
      <c r="AV83" s="19"/>
      <c r="AW83" s="21"/>
      <c r="AX83" s="19"/>
      <c r="AY83" s="21"/>
      <c r="AZ83" s="19"/>
      <c r="BA83" s="21"/>
      <c r="BB83" s="19"/>
      <c r="BC83" s="21"/>
      <c r="BD83" s="19"/>
      <c r="BE83" s="21"/>
      <c r="BF83" s="19"/>
      <c r="BG83" s="21"/>
      <c r="BH83" s="19"/>
      <c r="BI83" s="21"/>
      <c r="BJ83" s="19"/>
      <c r="BK83" s="21"/>
      <c r="BL83" s="19"/>
      <c r="BM83" s="21"/>
      <c r="BN83" s="19"/>
      <c r="BO83" s="21"/>
      <c r="BP83" s="19"/>
      <c r="BQ83" s="21"/>
      <c r="BR83" s="19"/>
      <c r="BS83" s="21"/>
      <c r="BT83" s="19"/>
      <c r="BU83" s="21"/>
      <c r="BV83" s="19"/>
      <c r="BW83" s="21"/>
      <c r="BX83" s="23"/>
      <c r="BY83" s="23"/>
      <c r="BZ83" s="19"/>
      <c r="CA83" s="21"/>
      <c r="CB83" s="21"/>
      <c r="CC83" s="21"/>
      <c r="CD83" s="19"/>
      <c r="CE83" s="21"/>
      <c r="CF83" s="19"/>
      <c r="CG83" s="21"/>
      <c r="CH83" s="19"/>
      <c r="CI83" s="21"/>
      <c r="CJ83" s="19"/>
      <c r="CK83" s="21"/>
      <c r="CL83" s="21"/>
      <c r="CM83" s="21"/>
      <c r="CN83" s="19"/>
      <c r="CO83" s="21"/>
      <c r="CP83" s="19"/>
      <c r="CQ83" s="21"/>
      <c r="CR83" s="21"/>
      <c r="CS83" s="21"/>
      <c r="CT83" s="21"/>
      <c r="CU83" s="21"/>
      <c r="CV83" s="21"/>
      <c r="CW83" s="21"/>
      <c r="CX83" s="19"/>
      <c r="CY83" s="21"/>
      <c r="CZ83" s="19"/>
      <c r="DA83" s="21"/>
      <c r="DB83" s="19"/>
      <c r="DC83" s="21"/>
      <c r="DD83" s="21"/>
      <c r="DE83" s="21"/>
      <c r="DF83" s="19"/>
      <c r="DG83" s="21"/>
      <c r="DH83" s="19"/>
      <c r="DI83" s="21"/>
      <c r="DJ83" s="19"/>
      <c r="DK83" s="21"/>
      <c r="DL83" s="19"/>
      <c r="DM83" s="21"/>
      <c r="DN83" s="19"/>
      <c r="DO83" s="21"/>
      <c r="DP83" s="19"/>
      <c r="DQ83" s="21"/>
      <c r="DR83" s="19"/>
      <c r="DS83" s="21"/>
      <c r="DT83" s="19"/>
      <c r="DU83" s="21"/>
      <c r="DV83" s="19"/>
      <c r="DW83" s="21"/>
      <c r="DX83" s="19"/>
      <c r="DY83" s="21"/>
      <c r="DZ83" s="19"/>
      <c r="EA83" s="21"/>
      <c r="EB83" s="19"/>
      <c r="EC83" s="21"/>
      <c r="ED83" s="19"/>
      <c r="EE83" s="21"/>
      <c r="EF83" s="19"/>
      <c r="EG83" s="21"/>
      <c r="EH83" s="19"/>
      <c r="EI83" s="21"/>
      <c r="EJ83" s="19"/>
      <c r="EK83" s="21"/>
      <c r="EL83" s="19"/>
      <c r="EM83" s="21"/>
      <c r="EN83" s="25"/>
      <c r="EO83" s="25"/>
      <c r="EP83" s="26">
        <f t="shared" si="132"/>
        <v>0</v>
      </c>
      <c r="EQ83" s="26">
        <f t="shared" si="132"/>
        <v>0</v>
      </c>
    </row>
    <row r="84" spans="1:147" ht="75" customHeight="1" x14ac:dyDescent="0.25">
      <c r="A84" s="13"/>
      <c r="B84" s="13">
        <v>56</v>
      </c>
      <c r="C84" s="126" t="s">
        <v>300</v>
      </c>
      <c r="D84" s="126" t="s">
        <v>301</v>
      </c>
      <c r="E84" s="15">
        <v>13916</v>
      </c>
      <c r="F84" s="16">
        <v>2.44</v>
      </c>
      <c r="G84" s="17"/>
      <c r="H84" s="49">
        <v>1</v>
      </c>
      <c r="I84" s="50"/>
      <c r="J84" s="56">
        <v>1.4</v>
      </c>
      <c r="K84" s="56">
        <v>1.68</v>
      </c>
      <c r="L84" s="56">
        <v>2.23</v>
      </c>
      <c r="M84" s="57">
        <v>2.57</v>
      </c>
      <c r="N84" s="19">
        <v>30</v>
      </c>
      <c r="O84" s="21">
        <f>N84*E84*F84*H84*J84*$O$9</f>
        <v>1426111.68</v>
      </c>
      <c r="P84" s="52"/>
      <c r="Q84" s="21"/>
      <c r="R84" s="21"/>
      <c r="S84" s="21"/>
      <c r="T84" s="19"/>
      <c r="U84" s="21"/>
      <c r="V84" s="19"/>
      <c r="W84" s="21"/>
      <c r="X84" s="19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19"/>
      <c r="AK84" s="21"/>
      <c r="AL84" s="21"/>
      <c r="AM84" s="21"/>
      <c r="AN84" s="19"/>
      <c r="AO84" s="21"/>
      <c r="AP84" s="19"/>
      <c r="AQ84" s="21"/>
      <c r="AR84" s="21"/>
      <c r="AS84" s="21"/>
      <c r="AT84" s="21"/>
      <c r="AU84" s="21"/>
      <c r="AV84" s="19"/>
      <c r="AW84" s="21"/>
      <c r="AX84" s="19"/>
      <c r="AY84" s="21"/>
      <c r="AZ84" s="19"/>
      <c r="BA84" s="21"/>
      <c r="BB84" s="19"/>
      <c r="BC84" s="21"/>
      <c r="BD84" s="19"/>
      <c r="BE84" s="21"/>
      <c r="BF84" s="19"/>
      <c r="BG84" s="21"/>
      <c r="BH84" s="19"/>
      <c r="BI84" s="21"/>
      <c r="BJ84" s="19"/>
      <c r="BK84" s="21"/>
      <c r="BL84" s="19"/>
      <c r="BM84" s="21"/>
      <c r="BN84" s="19"/>
      <c r="BO84" s="21"/>
      <c r="BP84" s="19"/>
      <c r="BQ84" s="21"/>
      <c r="BR84" s="19"/>
      <c r="BS84" s="21"/>
      <c r="BT84" s="19"/>
      <c r="BU84" s="21"/>
      <c r="BV84" s="19"/>
      <c r="BW84" s="21"/>
      <c r="BX84" s="23"/>
      <c r="BY84" s="23"/>
      <c r="BZ84" s="19"/>
      <c r="CA84" s="21"/>
      <c r="CB84" s="21"/>
      <c r="CC84" s="21"/>
      <c r="CD84" s="19"/>
      <c r="CE84" s="21"/>
      <c r="CF84" s="19"/>
      <c r="CG84" s="21"/>
      <c r="CH84" s="19"/>
      <c r="CI84" s="21"/>
      <c r="CJ84" s="19"/>
      <c r="CK84" s="21"/>
      <c r="CL84" s="21"/>
      <c r="CM84" s="21"/>
      <c r="CN84" s="19"/>
      <c r="CO84" s="21"/>
      <c r="CP84" s="19"/>
      <c r="CQ84" s="21"/>
      <c r="CR84" s="21"/>
      <c r="CS84" s="21"/>
      <c r="CT84" s="21"/>
      <c r="CU84" s="21"/>
      <c r="CV84" s="21"/>
      <c r="CW84" s="21"/>
      <c r="CX84" s="19"/>
      <c r="CY84" s="21"/>
      <c r="CZ84" s="19"/>
      <c r="DA84" s="21"/>
      <c r="DB84" s="19"/>
      <c r="DC84" s="21"/>
      <c r="DD84" s="21"/>
      <c r="DE84" s="21"/>
      <c r="DF84" s="19"/>
      <c r="DG84" s="21"/>
      <c r="DH84" s="19"/>
      <c r="DI84" s="21"/>
      <c r="DJ84" s="19"/>
      <c r="DK84" s="21"/>
      <c r="DL84" s="19"/>
      <c r="DM84" s="21"/>
      <c r="DN84" s="19"/>
      <c r="DO84" s="21"/>
      <c r="DP84" s="19"/>
      <c r="DQ84" s="21"/>
      <c r="DR84" s="19"/>
      <c r="DS84" s="21"/>
      <c r="DT84" s="19"/>
      <c r="DU84" s="21"/>
      <c r="DV84" s="19"/>
      <c r="DW84" s="21"/>
      <c r="DX84" s="19"/>
      <c r="DY84" s="21"/>
      <c r="DZ84" s="19"/>
      <c r="EA84" s="21"/>
      <c r="EB84" s="19"/>
      <c r="EC84" s="21"/>
      <c r="ED84" s="19"/>
      <c r="EE84" s="21"/>
      <c r="EF84" s="19"/>
      <c r="EG84" s="21"/>
      <c r="EH84" s="19"/>
      <c r="EI84" s="21"/>
      <c r="EJ84" s="19"/>
      <c r="EK84" s="21"/>
      <c r="EL84" s="19"/>
      <c r="EM84" s="21"/>
      <c r="EN84" s="25"/>
      <c r="EO84" s="25"/>
      <c r="EP84" s="26">
        <f t="shared" si="132"/>
        <v>30</v>
      </c>
      <c r="EQ84" s="26">
        <f t="shared" si="132"/>
        <v>1426111.68</v>
      </c>
    </row>
    <row r="85" spans="1:147" ht="60" customHeight="1" x14ac:dyDescent="0.25">
      <c r="A85" s="13"/>
      <c r="B85" s="13">
        <v>57</v>
      </c>
      <c r="C85" s="135" t="s">
        <v>302</v>
      </c>
      <c r="D85" s="63" t="s">
        <v>303</v>
      </c>
      <c r="E85" s="15">
        <v>13916</v>
      </c>
      <c r="F85" s="68">
        <v>0.49</v>
      </c>
      <c r="G85" s="136">
        <v>0.19120000000000001</v>
      </c>
      <c r="H85" s="49">
        <v>1</v>
      </c>
      <c r="I85" s="50"/>
      <c r="J85" s="48">
        <v>1.4</v>
      </c>
      <c r="K85" s="48">
        <v>1.68</v>
      </c>
      <c r="L85" s="48">
        <v>2.23</v>
      </c>
      <c r="M85" s="51">
        <v>2.57</v>
      </c>
      <c r="N85" s="19"/>
      <c r="O85" s="19">
        <f t="shared" ref="O85:O90" si="133">(N85*$E85*$F85*((1-$G85)+$G85*$J85*$H85))</f>
        <v>0</v>
      </c>
      <c r="P85" s="52"/>
      <c r="Q85" s="19">
        <f t="shared" ref="Q85:Q90" si="134">(P85*$E85*$F85*((1-$G85)+$G85*$J85*$H85))</f>
        <v>0</v>
      </c>
      <c r="R85" s="21">
        <v>520</v>
      </c>
      <c r="S85" s="19">
        <f t="shared" ref="S85:S130" si="135">(R85*$E85*$F85*((1-$G85)+$G85*$J85*$H85))</f>
        <v>3816979.3392639994</v>
      </c>
      <c r="T85" s="19"/>
      <c r="U85" s="19">
        <f t="shared" ref="U85:U90" si="136">(T85*$E85*$F85*((1-$G85)+$G85*$J85*$H85))</f>
        <v>0</v>
      </c>
      <c r="V85" s="19"/>
      <c r="W85" s="19">
        <f t="shared" ref="W85:W90" si="137">(V85*$E85*$F85*((1-$G85)+$G85*$J85*$H85))</f>
        <v>0</v>
      </c>
      <c r="X85" s="19"/>
      <c r="Y85" s="20">
        <f t="shared" ref="Y85:Y90" si="138">SUM(X85*E85*F85*H85*J85*$Y$9)</f>
        <v>0</v>
      </c>
      <c r="Z85" s="21">
        <v>50</v>
      </c>
      <c r="AA85" s="19">
        <f t="shared" ref="AA85:AA90" si="139">(Z85*$E85*$F85*((1-$G85)+$G85*$J85*$H85))</f>
        <v>367017.24415999994</v>
      </c>
      <c r="AB85" s="20"/>
      <c r="AC85" s="20"/>
      <c r="AD85" s="21">
        <v>784</v>
      </c>
      <c r="AE85" s="19">
        <f t="shared" ref="AE85:AE90" si="140">(AD85*$E85*$F85*((1-$G85)+$G85*$J85*$H85))</f>
        <v>5754830.3884287989</v>
      </c>
      <c r="AF85" s="21"/>
      <c r="AG85" s="19">
        <f t="shared" ref="AG85:AG90" si="141">(AF85*$E85*$F85*((1-$G85)+$G85*$K85*$H85))</f>
        <v>0</v>
      </c>
      <c r="AH85" s="21">
        <v>36</v>
      </c>
      <c r="AI85" s="19">
        <f t="shared" ref="AI85:AI90" si="142">(AH85*$E85*$F85*((1-$G85)+$G85*$K85*$H85))</f>
        <v>277394.33885183994</v>
      </c>
      <c r="AJ85" s="19"/>
      <c r="AK85" s="19">
        <f t="shared" ref="AK85:AK90" si="143">(AJ85*$E85*$F85*((1-$G85)+$G85*$J85*$H85))</f>
        <v>0</v>
      </c>
      <c r="AL85" s="21"/>
      <c r="AM85" s="21">
        <f t="shared" ref="AM85:AM90" si="144">SUM(AL85*E85*F85*H85*J85*$AM$9)</f>
        <v>0</v>
      </c>
      <c r="AN85" s="19"/>
      <c r="AO85" s="19">
        <f t="shared" ref="AO85:AO90" si="145">(AN85*$E85*$F85*((1-$G85)+$G85*$J85*$H85))</f>
        <v>0</v>
      </c>
      <c r="AP85" s="19"/>
      <c r="AQ85" s="19">
        <f t="shared" ref="AQ85:AQ90" si="146">(AP85*$E85*$F85*((1-$G85)+$G85*$J85*$H85))</f>
        <v>0</v>
      </c>
      <c r="AR85" s="21"/>
      <c r="AS85" s="19">
        <f t="shared" ref="AS85:AS90" si="147">(AR85*$E85*$F85*((1-$G85)+$G85*$J85*$H85))</f>
        <v>0</v>
      </c>
      <c r="AT85" s="21"/>
      <c r="AU85" s="19">
        <f t="shared" ref="AU85:AU90" si="148">(AT85*$E85*$F85*((1-$G85)+$G85*$J85*$H85))</f>
        <v>0</v>
      </c>
      <c r="AV85" s="19"/>
      <c r="AW85" s="19">
        <f t="shared" ref="AW85:AW90" si="149">(AV85*$E85*$F85*((1-$G85)+$G85*$J85*$H85))</f>
        <v>0</v>
      </c>
      <c r="AX85" s="19">
        <v>150</v>
      </c>
      <c r="AY85" s="19">
        <f t="shared" ref="AY85:AY90" si="150">(AX85*$E85*$F85*((1-$G85)+$G85*$J85*$H85))</f>
        <v>1101051.7324799998</v>
      </c>
      <c r="AZ85" s="19">
        <v>511</v>
      </c>
      <c r="BA85" s="19">
        <f t="shared" ref="BA85:BA90" si="151">(AZ85*$E85*$F85*((1-$G85)+$G85*$J85*$H85))</f>
        <v>3750916.2353151995</v>
      </c>
      <c r="BB85" s="19"/>
      <c r="BC85" s="19">
        <f t="shared" ref="BC85:BC90" si="152">(BB85*$E85*$F85*((1-$G85)+$G85*$J85*$H85))</f>
        <v>0</v>
      </c>
      <c r="BD85" s="19">
        <v>30</v>
      </c>
      <c r="BE85" s="19">
        <f t="shared" ref="BE85:BE90" si="153">(BD85*$E85*$F85*((1-$G85)+$G85*$J85*$H85))</f>
        <v>220210.34649599995</v>
      </c>
      <c r="BF85" s="19">
        <v>91</v>
      </c>
      <c r="BG85" s="19">
        <f t="shared" ref="BG85:BG90" si="154">(BF85*$E85*$F85*((1-$G85)+$G85*$J85*$H85))</f>
        <v>667971.38437119988</v>
      </c>
      <c r="BH85" s="19">
        <v>1698</v>
      </c>
      <c r="BI85" s="19">
        <f t="shared" ref="BI85:BI90" si="155">(BH85*$E85*$F85*((1-$G85)+$G85*$J85*$H85))</f>
        <v>12463905.611673599</v>
      </c>
      <c r="BJ85" s="19"/>
      <c r="BK85" s="19">
        <f t="shared" ref="BK85:BK90" si="156">(BJ85*$E85*$F85*((1-$G85)+$G85*$J85*$H85))</f>
        <v>0</v>
      </c>
      <c r="BL85" s="19"/>
      <c r="BM85" s="19">
        <f t="shared" ref="BM85:BM90" si="157">(BL85*$E85*$F85*((1-$G85)+$G85*$J85*$H85))</f>
        <v>0</v>
      </c>
      <c r="BN85" s="19"/>
      <c r="BO85" s="19">
        <f t="shared" ref="BO85:BO90" si="158">(BN85*$E85*$F85*((1-$G85)+$G85*$J85*$H85))</f>
        <v>0</v>
      </c>
      <c r="BP85" s="19"/>
      <c r="BQ85" s="19">
        <f t="shared" ref="BQ85:BQ90" si="159">(BP85*$E85*$F85*((1-$G85)+$G85*$J85*$H85))</f>
        <v>0</v>
      </c>
      <c r="BR85" s="19"/>
      <c r="BS85" s="19">
        <f t="shared" ref="BS85:BS90" si="160">(BR85*$E85*$F85*((1-$G85)+$G85*$J85*$H85))</f>
        <v>0</v>
      </c>
      <c r="BT85" s="19"/>
      <c r="BU85" s="19">
        <f t="shared" ref="BU85:BU90" si="161">(BT85*$E85*$F85*((1-$G85)+$G85*$J85*$H85))</f>
        <v>0</v>
      </c>
      <c r="BV85" s="19"/>
      <c r="BW85" s="19">
        <f t="shared" ref="BW85:BW90" si="162">(BV85*$E85*$F85*((1-$G85)+$G85*$J85*$H85))</f>
        <v>0</v>
      </c>
      <c r="BX85" s="23"/>
      <c r="BY85" s="19">
        <f t="shared" ref="BY85:BY90" si="163">(BX85*$E85*$F85*((1-$G85)+$G85*$J85*$H85))</f>
        <v>0</v>
      </c>
      <c r="BZ85" s="19"/>
      <c r="CA85" s="19">
        <f t="shared" ref="CA85:CA90" si="164">(BZ85*$E85*$F85*((1-$G85)+$G85*$J85*$H85))</f>
        <v>0</v>
      </c>
      <c r="CB85" s="21">
        <v>8</v>
      </c>
      <c r="CC85" s="19">
        <f t="shared" ref="CC85:CC90" si="165">(CB85*$E85*$F85*((1-$G85)+$G85*$J85*$H85))</f>
        <v>58722.759065599996</v>
      </c>
      <c r="CD85" s="19"/>
      <c r="CE85" s="19">
        <f t="shared" ref="CE85:CE90" si="166">(CD85*$E85*$F85*((1-$G85)+$G85*$J85*$H85))</f>
        <v>0</v>
      </c>
      <c r="CF85" s="19"/>
      <c r="CG85" s="19">
        <f t="shared" ref="CG85:CG90" si="167">(CF85*$E85*$F85*((1-$G85)+$G85*$J85*$H85))</f>
        <v>0</v>
      </c>
      <c r="CH85" s="19">
        <v>50</v>
      </c>
      <c r="CI85" s="19">
        <f t="shared" ref="CI85:CI90" si="168">(CH85*$E85*$F85*((1-$G85)+$G85*$J85*$H85))</f>
        <v>367017.24415999994</v>
      </c>
      <c r="CJ85" s="19"/>
      <c r="CK85" s="19">
        <f t="shared" ref="CK85:CK90" si="169">(CJ85*$E85*$F85*((1-$G85)+$G85*$J85*$H85))</f>
        <v>0</v>
      </c>
      <c r="CL85" s="21">
        <v>56</v>
      </c>
      <c r="CM85" s="19">
        <f t="shared" ref="CM85:CM90" si="170">(CL85*$E85*$F85*((1-$G85)+$G85*$K85*$H85))</f>
        <v>431502.30488063995</v>
      </c>
      <c r="CN85" s="19">
        <v>50</v>
      </c>
      <c r="CO85" s="19">
        <f t="shared" ref="CO85:CO90" si="171">(CN85*$E85*$F85*((1-$G85)+$G85*$K85*$H85))</f>
        <v>385269.91507199995</v>
      </c>
      <c r="CP85" s="19">
        <v>51</v>
      </c>
      <c r="CQ85" s="19">
        <f t="shared" ref="CQ85:CQ90" si="172">(CP85*$E85*$F85*((1-$G85)+$G85*$K85*$H85))</f>
        <v>392975.31337343995</v>
      </c>
      <c r="CR85" s="21">
        <v>20</v>
      </c>
      <c r="CS85" s="19">
        <f>(CR85*$E85*$F85*((1-$G85)+$G85*$J85*$H85))</f>
        <v>146806.89766399996</v>
      </c>
      <c r="CT85" s="21"/>
      <c r="CU85" s="19"/>
      <c r="CV85" s="21"/>
      <c r="CW85" s="19"/>
      <c r="CX85" s="19"/>
      <c r="CY85" s="19">
        <f t="shared" ref="CY85:CY90" si="173">(CX85*$E85*$F85*((1-$G85)+$G85*$K85*$H85))</f>
        <v>0</v>
      </c>
      <c r="CZ85" s="19"/>
      <c r="DA85" s="19"/>
      <c r="DB85" s="19"/>
      <c r="DC85" s="19">
        <f t="shared" ref="DC85:DC90" si="174">(DB85*$E85*$F85*((1-$G85)+$G85*$K85*$H85))</f>
        <v>0</v>
      </c>
      <c r="DD85" s="21"/>
      <c r="DE85" s="19"/>
      <c r="DF85" s="19"/>
      <c r="DG85" s="19"/>
      <c r="DH85" s="19">
        <v>80</v>
      </c>
      <c r="DI85" s="19">
        <f>DH85*E85*F85*((1-G85)+G85*K85*H85)</f>
        <v>616431.86411519989</v>
      </c>
      <c r="DJ85" s="19"/>
      <c r="DK85" s="19"/>
      <c r="DL85" s="19"/>
      <c r="DM85" s="19">
        <f>(DL85*$E85*$F85*((1-$G85)+$G85*$K85*$H85))</f>
        <v>0</v>
      </c>
      <c r="DN85" s="19">
        <v>70</v>
      </c>
      <c r="DO85" s="19">
        <f t="shared" ref="DO85:DO90" si="175">(DN85*$E85*$F85*((1-$G85)+$G85*$K85*$H85))</f>
        <v>539377.88110079989</v>
      </c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>
        <f t="shared" ref="EA85:EA90" si="176">(DZ85*$E85*$F85*((1-$G85)+$G85*$J85*$H85))</f>
        <v>0</v>
      </c>
      <c r="EB85" s="19"/>
      <c r="EC85" s="19">
        <f t="shared" ref="EC85:EC90" si="177">(EB85*$E85*$F85*((1-$G85)+$G85*$J85*$H85))</f>
        <v>0</v>
      </c>
      <c r="ED85" s="19"/>
      <c r="EE85" s="19">
        <f t="shared" ref="EE85:EE90" si="178">(ED85*$E85*$F85*((1-$G85)+$G85*$J85*$H85))</f>
        <v>0</v>
      </c>
      <c r="EF85" s="19"/>
      <c r="EG85" s="19">
        <f t="shared" ref="EG85:EG90" si="179">(EF85*$E85*$F85*((1-$G85)+$G85*$J85*$H85))</f>
        <v>0</v>
      </c>
      <c r="EH85" s="19"/>
      <c r="EI85" s="20">
        <f t="shared" ref="EI85:EI90" si="180">EH85*E85*F85*H85*J85*$EI$9</f>
        <v>0</v>
      </c>
      <c r="EJ85" s="19"/>
      <c r="EK85" s="19">
        <f t="shared" ref="EK85:EK90" si="181">(EJ85*$E85*$F85*((1-$G85)+$G85*$J85*$H85))</f>
        <v>0</v>
      </c>
      <c r="EL85" s="19">
        <v>96</v>
      </c>
      <c r="EM85" s="19">
        <f t="shared" ref="EM85:EM90" si="182">(EL85*$E85*$F85*((1-$G85)+$G85*$K85*$H85))</f>
        <v>739718.23693824001</v>
      </c>
      <c r="EN85" s="25"/>
      <c r="EO85" s="25"/>
      <c r="EP85" s="26">
        <f t="shared" si="132"/>
        <v>4351</v>
      </c>
      <c r="EQ85" s="26">
        <f t="shared" si="132"/>
        <v>32098099.037410557</v>
      </c>
    </row>
    <row r="86" spans="1:147" ht="61.5" customHeight="1" x14ac:dyDescent="0.25">
      <c r="A86" s="13"/>
      <c r="B86" s="13">
        <v>58</v>
      </c>
      <c r="C86" s="135" t="s">
        <v>304</v>
      </c>
      <c r="D86" s="47" t="s">
        <v>305</v>
      </c>
      <c r="E86" s="15">
        <v>13916</v>
      </c>
      <c r="F86" s="68">
        <v>1.41</v>
      </c>
      <c r="G86" s="136">
        <v>8.7900000000000006E-2</v>
      </c>
      <c r="H86" s="49">
        <v>1</v>
      </c>
      <c r="I86" s="50"/>
      <c r="J86" s="56">
        <v>1.4</v>
      </c>
      <c r="K86" s="56">
        <v>1.68</v>
      </c>
      <c r="L86" s="56">
        <v>2.23</v>
      </c>
      <c r="M86" s="57">
        <v>2.57</v>
      </c>
      <c r="N86" s="19"/>
      <c r="O86" s="19">
        <f t="shared" si="133"/>
        <v>0</v>
      </c>
      <c r="P86" s="52"/>
      <c r="Q86" s="19">
        <f t="shared" si="134"/>
        <v>0</v>
      </c>
      <c r="R86" s="21">
        <v>112</v>
      </c>
      <c r="S86" s="19">
        <f t="shared" si="135"/>
        <v>2274882.8535551997</v>
      </c>
      <c r="T86" s="19"/>
      <c r="U86" s="19">
        <f t="shared" si="136"/>
        <v>0</v>
      </c>
      <c r="V86" s="19"/>
      <c r="W86" s="19">
        <f t="shared" si="137"/>
        <v>0</v>
      </c>
      <c r="X86" s="19"/>
      <c r="Y86" s="21">
        <f t="shared" si="138"/>
        <v>0</v>
      </c>
      <c r="Z86" s="21"/>
      <c r="AA86" s="19">
        <f t="shared" si="139"/>
        <v>0</v>
      </c>
      <c r="AB86" s="21"/>
      <c r="AC86" s="21"/>
      <c r="AD86" s="21">
        <v>12</v>
      </c>
      <c r="AE86" s="19">
        <f t="shared" si="140"/>
        <v>243737.44859520003</v>
      </c>
      <c r="AF86" s="21"/>
      <c r="AG86" s="19">
        <f t="shared" si="141"/>
        <v>0</v>
      </c>
      <c r="AH86" s="21"/>
      <c r="AI86" s="19">
        <f t="shared" si="142"/>
        <v>0</v>
      </c>
      <c r="AJ86" s="19"/>
      <c r="AK86" s="19">
        <f t="shared" si="143"/>
        <v>0</v>
      </c>
      <c r="AL86" s="21"/>
      <c r="AM86" s="21">
        <f t="shared" si="144"/>
        <v>0</v>
      </c>
      <c r="AN86" s="19"/>
      <c r="AO86" s="19">
        <f t="shared" si="145"/>
        <v>0</v>
      </c>
      <c r="AP86" s="19"/>
      <c r="AQ86" s="19">
        <f t="shared" si="146"/>
        <v>0</v>
      </c>
      <c r="AR86" s="21"/>
      <c r="AS86" s="19">
        <f t="shared" si="147"/>
        <v>0</v>
      </c>
      <c r="AT86" s="21"/>
      <c r="AU86" s="19">
        <f t="shared" si="148"/>
        <v>0</v>
      </c>
      <c r="AV86" s="19"/>
      <c r="AW86" s="19">
        <f t="shared" si="149"/>
        <v>0</v>
      </c>
      <c r="AX86" s="19"/>
      <c r="AY86" s="19">
        <f t="shared" si="150"/>
        <v>0</v>
      </c>
      <c r="AZ86" s="19">
        <v>120</v>
      </c>
      <c r="BA86" s="19">
        <f t="shared" si="151"/>
        <v>2437374.4859519997</v>
      </c>
      <c r="BB86" s="19"/>
      <c r="BC86" s="19">
        <f t="shared" si="152"/>
        <v>0</v>
      </c>
      <c r="BD86" s="19">
        <v>31</v>
      </c>
      <c r="BE86" s="19">
        <f t="shared" si="153"/>
        <v>629655.07553760009</v>
      </c>
      <c r="BF86" s="19">
        <v>30</v>
      </c>
      <c r="BG86" s="19">
        <f t="shared" si="154"/>
        <v>609343.62148799992</v>
      </c>
      <c r="BH86" s="19"/>
      <c r="BI86" s="19">
        <f t="shared" si="155"/>
        <v>0</v>
      </c>
      <c r="BJ86" s="19"/>
      <c r="BK86" s="19">
        <f t="shared" si="156"/>
        <v>0</v>
      </c>
      <c r="BL86" s="19"/>
      <c r="BM86" s="19">
        <f t="shared" si="157"/>
        <v>0</v>
      </c>
      <c r="BN86" s="19"/>
      <c r="BO86" s="19">
        <f t="shared" si="158"/>
        <v>0</v>
      </c>
      <c r="BP86" s="19"/>
      <c r="BQ86" s="19">
        <f t="shared" si="159"/>
        <v>0</v>
      </c>
      <c r="BR86" s="19"/>
      <c r="BS86" s="19">
        <f t="shared" si="160"/>
        <v>0</v>
      </c>
      <c r="BT86" s="19"/>
      <c r="BU86" s="19">
        <f t="shared" si="161"/>
        <v>0</v>
      </c>
      <c r="BV86" s="19"/>
      <c r="BW86" s="19">
        <f t="shared" si="162"/>
        <v>0</v>
      </c>
      <c r="BX86" s="23"/>
      <c r="BY86" s="19">
        <f t="shared" si="163"/>
        <v>0</v>
      </c>
      <c r="BZ86" s="19">
        <v>10</v>
      </c>
      <c r="CA86" s="19">
        <f t="shared" si="164"/>
        <v>203114.540496</v>
      </c>
      <c r="CB86" s="21">
        <v>3</v>
      </c>
      <c r="CC86" s="19">
        <f t="shared" si="165"/>
        <v>60934.362148800006</v>
      </c>
      <c r="CD86" s="19">
        <v>50</v>
      </c>
      <c r="CE86" s="19">
        <f t="shared" si="166"/>
        <v>1015572.7024800001</v>
      </c>
      <c r="CF86" s="19">
        <v>10</v>
      </c>
      <c r="CG86" s="19">
        <f t="shared" si="167"/>
        <v>203114.540496</v>
      </c>
      <c r="CH86" s="19"/>
      <c r="CI86" s="19">
        <f t="shared" si="168"/>
        <v>0</v>
      </c>
      <c r="CJ86" s="19"/>
      <c r="CK86" s="19">
        <f t="shared" si="169"/>
        <v>0</v>
      </c>
      <c r="CL86" s="21">
        <v>9</v>
      </c>
      <c r="CM86" s="19">
        <f t="shared" si="170"/>
        <v>187149.41895887998</v>
      </c>
      <c r="CN86" s="19"/>
      <c r="CO86" s="19">
        <f t="shared" si="171"/>
        <v>0</v>
      </c>
      <c r="CP86" s="19">
        <v>8</v>
      </c>
      <c r="CQ86" s="19">
        <f t="shared" si="172"/>
        <v>166355.03907455996</v>
      </c>
      <c r="CR86" s="21">
        <v>20</v>
      </c>
      <c r="CS86" s="19">
        <f>(CR86*$E86*$F86*((1-$G86)+$G86*$J86*$H86))</f>
        <v>406229.080992</v>
      </c>
      <c r="CT86" s="21"/>
      <c r="CU86" s="19"/>
      <c r="CV86" s="21"/>
      <c r="CW86" s="19"/>
      <c r="CX86" s="19">
        <v>0</v>
      </c>
      <c r="CY86" s="19">
        <f t="shared" si="173"/>
        <v>0</v>
      </c>
      <c r="CZ86" s="19"/>
      <c r="DA86" s="19"/>
      <c r="DB86" s="19">
        <v>300</v>
      </c>
      <c r="DC86" s="19">
        <f t="shared" si="174"/>
        <v>6238313.9652959993</v>
      </c>
      <c r="DD86" s="21"/>
      <c r="DE86" s="19"/>
      <c r="DF86" s="19"/>
      <c r="DG86" s="19"/>
      <c r="DH86" s="19"/>
      <c r="DI86" s="19"/>
      <c r="DJ86" s="19"/>
      <c r="DK86" s="19"/>
      <c r="DL86" s="19"/>
      <c r="DM86" s="19">
        <f>(DL86*$E86*$F86*((1-$G86)+$G86*$K86*$H86))</f>
        <v>0</v>
      </c>
      <c r="DN86" s="19"/>
      <c r="DO86" s="19">
        <f t="shared" si="175"/>
        <v>0</v>
      </c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>
        <f t="shared" si="176"/>
        <v>0</v>
      </c>
      <c r="EB86" s="19"/>
      <c r="EC86" s="19">
        <f t="shared" si="177"/>
        <v>0</v>
      </c>
      <c r="ED86" s="19"/>
      <c r="EE86" s="19">
        <f t="shared" si="178"/>
        <v>0</v>
      </c>
      <c r="EF86" s="19"/>
      <c r="EG86" s="19">
        <f t="shared" si="179"/>
        <v>0</v>
      </c>
      <c r="EH86" s="19"/>
      <c r="EI86" s="21">
        <f t="shared" si="180"/>
        <v>0</v>
      </c>
      <c r="EJ86" s="19"/>
      <c r="EK86" s="19">
        <f t="shared" si="181"/>
        <v>0</v>
      </c>
      <c r="EL86" s="19">
        <v>50</v>
      </c>
      <c r="EM86" s="19">
        <f t="shared" si="182"/>
        <v>1039718.994216</v>
      </c>
      <c r="EN86" s="25"/>
      <c r="EO86" s="25"/>
      <c r="EP86" s="26">
        <f t="shared" si="132"/>
        <v>765</v>
      </c>
      <c r="EQ86" s="26">
        <f t="shared" si="132"/>
        <v>15715496.129286237</v>
      </c>
    </row>
    <row r="87" spans="1:147" s="132" customFormat="1" ht="60" customHeight="1" x14ac:dyDescent="0.25">
      <c r="A87" s="13"/>
      <c r="B87" s="13">
        <v>59</v>
      </c>
      <c r="C87" s="135" t="s">
        <v>306</v>
      </c>
      <c r="D87" s="63" t="s">
        <v>307</v>
      </c>
      <c r="E87" s="15">
        <v>13916</v>
      </c>
      <c r="F87" s="68">
        <v>2.0299999999999998</v>
      </c>
      <c r="G87" s="136">
        <v>0.25890000000000002</v>
      </c>
      <c r="H87" s="49">
        <v>1</v>
      </c>
      <c r="I87" s="50"/>
      <c r="J87" s="48">
        <v>1.4</v>
      </c>
      <c r="K87" s="48">
        <v>1.68</v>
      </c>
      <c r="L87" s="48">
        <v>2.23</v>
      </c>
      <c r="M87" s="51">
        <v>2.57</v>
      </c>
      <c r="N87" s="19"/>
      <c r="O87" s="19">
        <f t="shared" si="133"/>
        <v>0</v>
      </c>
      <c r="P87" s="52"/>
      <c r="Q87" s="19">
        <f t="shared" si="134"/>
        <v>0</v>
      </c>
      <c r="R87" s="21">
        <v>309</v>
      </c>
      <c r="S87" s="19">
        <f t="shared" si="135"/>
        <v>9633073.8099791966</v>
      </c>
      <c r="T87" s="19">
        <v>0</v>
      </c>
      <c r="U87" s="19">
        <f t="shared" si="136"/>
        <v>0</v>
      </c>
      <c r="V87" s="19"/>
      <c r="W87" s="19">
        <f t="shared" si="137"/>
        <v>0</v>
      </c>
      <c r="X87" s="19"/>
      <c r="Y87" s="20">
        <f t="shared" si="138"/>
        <v>0</v>
      </c>
      <c r="Z87" s="21"/>
      <c r="AA87" s="19">
        <f t="shared" si="139"/>
        <v>0</v>
      </c>
      <c r="AB87" s="20"/>
      <c r="AC87" s="20"/>
      <c r="AD87" s="21">
        <v>14</v>
      </c>
      <c r="AE87" s="19">
        <f t="shared" si="140"/>
        <v>436449.94608319993</v>
      </c>
      <c r="AF87" s="21"/>
      <c r="AG87" s="19">
        <f t="shared" si="141"/>
        <v>0</v>
      </c>
      <c r="AH87" s="21">
        <v>0</v>
      </c>
      <c r="AI87" s="19">
        <f t="shared" si="142"/>
        <v>0</v>
      </c>
      <c r="AJ87" s="19"/>
      <c r="AK87" s="19">
        <f t="shared" si="143"/>
        <v>0</v>
      </c>
      <c r="AL87" s="21"/>
      <c r="AM87" s="21">
        <f t="shared" si="144"/>
        <v>0</v>
      </c>
      <c r="AN87" s="19">
        <v>0</v>
      </c>
      <c r="AO87" s="19">
        <f t="shared" si="145"/>
        <v>0</v>
      </c>
      <c r="AP87" s="19"/>
      <c r="AQ87" s="19">
        <f t="shared" si="146"/>
        <v>0</v>
      </c>
      <c r="AR87" s="21">
        <v>0</v>
      </c>
      <c r="AS87" s="19">
        <f t="shared" si="147"/>
        <v>0</v>
      </c>
      <c r="AT87" s="21"/>
      <c r="AU87" s="19">
        <f t="shared" si="148"/>
        <v>0</v>
      </c>
      <c r="AV87" s="19"/>
      <c r="AW87" s="19">
        <f t="shared" si="149"/>
        <v>0</v>
      </c>
      <c r="AX87" s="19">
        <v>0</v>
      </c>
      <c r="AY87" s="19">
        <f t="shared" si="150"/>
        <v>0</v>
      </c>
      <c r="AZ87" s="19">
        <v>17</v>
      </c>
      <c r="BA87" s="19">
        <f t="shared" si="151"/>
        <v>529974.93452959997</v>
      </c>
      <c r="BB87" s="19"/>
      <c r="BC87" s="19">
        <f t="shared" si="152"/>
        <v>0</v>
      </c>
      <c r="BD87" s="19"/>
      <c r="BE87" s="19">
        <f t="shared" si="153"/>
        <v>0</v>
      </c>
      <c r="BF87" s="19"/>
      <c r="BG87" s="19">
        <f t="shared" si="154"/>
        <v>0</v>
      </c>
      <c r="BH87" s="19">
        <v>91</v>
      </c>
      <c r="BI87" s="19">
        <f t="shared" si="155"/>
        <v>2836924.6495407992</v>
      </c>
      <c r="BJ87" s="19"/>
      <c r="BK87" s="19">
        <f t="shared" si="156"/>
        <v>0</v>
      </c>
      <c r="BL87" s="19"/>
      <c r="BM87" s="19">
        <f t="shared" si="157"/>
        <v>0</v>
      </c>
      <c r="BN87" s="19"/>
      <c r="BO87" s="19">
        <f t="shared" si="158"/>
        <v>0</v>
      </c>
      <c r="BP87" s="19"/>
      <c r="BQ87" s="19">
        <f t="shared" si="159"/>
        <v>0</v>
      </c>
      <c r="BR87" s="19"/>
      <c r="BS87" s="19">
        <f t="shared" si="160"/>
        <v>0</v>
      </c>
      <c r="BT87" s="19"/>
      <c r="BU87" s="19">
        <f t="shared" si="161"/>
        <v>0</v>
      </c>
      <c r="BV87" s="19"/>
      <c r="BW87" s="19">
        <f t="shared" si="162"/>
        <v>0</v>
      </c>
      <c r="BX87" s="23"/>
      <c r="BY87" s="19">
        <f t="shared" si="163"/>
        <v>0</v>
      </c>
      <c r="BZ87" s="19">
        <v>10</v>
      </c>
      <c r="CA87" s="19">
        <f t="shared" si="164"/>
        <v>311749.96148799994</v>
      </c>
      <c r="CB87" s="21">
        <v>1</v>
      </c>
      <c r="CC87" s="19">
        <f t="shared" si="165"/>
        <v>31174.996148799994</v>
      </c>
      <c r="CD87" s="19">
        <v>0</v>
      </c>
      <c r="CE87" s="19">
        <f t="shared" si="166"/>
        <v>0</v>
      </c>
      <c r="CF87" s="19">
        <v>0</v>
      </c>
      <c r="CG87" s="19">
        <f t="shared" si="167"/>
        <v>0</v>
      </c>
      <c r="CH87" s="19">
        <v>0</v>
      </c>
      <c r="CI87" s="19">
        <f t="shared" si="168"/>
        <v>0</v>
      </c>
      <c r="CJ87" s="19"/>
      <c r="CK87" s="19">
        <f t="shared" si="169"/>
        <v>0</v>
      </c>
      <c r="CL87" s="21">
        <v>3</v>
      </c>
      <c r="CM87" s="19">
        <f t="shared" si="170"/>
        <v>99668.572358879974</v>
      </c>
      <c r="CN87" s="19">
        <v>0</v>
      </c>
      <c r="CO87" s="19">
        <f t="shared" si="171"/>
        <v>0</v>
      </c>
      <c r="CP87" s="19">
        <v>2</v>
      </c>
      <c r="CQ87" s="19">
        <f t="shared" si="172"/>
        <v>66445.714905919987</v>
      </c>
      <c r="CR87" s="21">
        <v>0</v>
      </c>
      <c r="CS87" s="19"/>
      <c r="CT87" s="21">
        <v>0</v>
      </c>
      <c r="CU87" s="19"/>
      <c r="CV87" s="21"/>
      <c r="CW87" s="19"/>
      <c r="CX87" s="19">
        <v>85</v>
      </c>
      <c r="CY87" s="19">
        <f t="shared" si="173"/>
        <v>2823942.8835015995</v>
      </c>
      <c r="CZ87" s="19">
        <v>0</v>
      </c>
      <c r="DA87" s="19"/>
      <c r="DB87" s="19">
        <v>0</v>
      </c>
      <c r="DC87" s="19">
        <f t="shared" si="174"/>
        <v>0</v>
      </c>
      <c r="DD87" s="21">
        <v>0</v>
      </c>
      <c r="DE87" s="19"/>
      <c r="DF87" s="19">
        <v>0</v>
      </c>
      <c r="DG87" s="19"/>
      <c r="DH87" s="19">
        <v>0</v>
      </c>
      <c r="DI87" s="19"/>
      <c r="DJ87" s="19">
        <v>0</v>
      </c>
      <c r="DK87" s="19"/>
      <c r="DL87" s="19"/>
      <c r="DM87" s="19">
        <f>(DL87*$E87*$F87*((1-$G87)+$G87*$K87*$H87))</f>
        <v>0</v>
      </c>
      <c r="DN87" s="19"/>
      <c r="DO87" s="19">
        <f t="shared" si="175"/>
        <v>0</v>
      </c>
      <c r="DP87" s="19"/>
      <c r="DQ87" s="19"/>
      <c r="DR87" s="19"/>
      <c r="DS87" s="19"/>
      <c r="DT87" s="19">
        <v>0</v>
      </c>
      <c r="DU87" s="19"/>
      <c r="DV87" s="19">
        <v>0</v>
      </c>
      <c r="DW87" s="19"/>
      <c r="DX87" s="19">
        <v>0</v>
      </c>
      <c r="DY87" s="19"/>
      <c r="DZ87" s="19"/>
      <c r="EA87" s="19">
        <f t="shared" si="176"/>
        <v>0</v>
      </c>
      <c r="EB87" s="19"/>
      <c r="EC87" s="19">
        <f t="shared" si="177"/>
        <v>0</v>
      </c>
      <c r="ED87" s="19"/>
      <c r="EE87" s="19">
        <f t="shared" si="178"/>
        <v>0</v>
      </c>
      <c r="EF87" s="19"/>
      <c r="EG87" s="19">
        <f t="shared" si="179"/>
        <v>0</v>
      </c>
      <c r="EH87" s="19"/>
      <c r="EI87" s="20">
        <f t="shared" si="180"/>
        <v>0</v>
      </c>
      <c r="EJ87" s="19"/>
      <c r="EK87" s="19">
        <f t="shared" si="181"/>
        <v>0</v>
      </c>
      <c r="EL87" s="19"/>
      <c r="EM87" s="19">
        <f t="shared" si="182"/>
        <v>0</v>
      </c>
      <c r="EN87" s="25"/>
      <c r="EO87" s="25"/>
      <c r="EP87" s="26">
        <f t="shared" si="132"/>
        <v>532</v>
      </c>
      <c r="EQ87" s="26">
        <f t="shared" si="132"/>
        <v>16769405.468535993</v>
      </c>
    </row>
    <row r="88" spans="1:147" ht="60" customHeight="1" x14ac:dyDescent="0.25">
      <c r="A88" s="13"/>
      <c r="B88" s="13">
        <v>60</v>
      </c>
      <c r="C88" s="135" t="s">
        <v>308</v>
      </c>
      <c r="D88" s="63" t="s">
        <v>309</v>
      </c>
      <c r="E88" s="15">
        <v>13916</v>
      </c>
      <c r="F88" s="68">
        <v>2.63</v>
      </c>
      <c r="G88" s="136">
        <v>0.23499999999999999</v>
      </c>
      <c r="H88" s="49">
        <v>1</v>
      </c>
      <c r="I88" s="50"/>
      <c r="J88" s="48">
        <v>1.4</v>
      </c>
      <c r="K88" s="48">
        <v>1.68</v>
      </c>
      <c r="L88" s="48">
        <v>2.23</v>
      </c>
      <c r="M88" s="51">
        <v>2.57</v>
      </c>
      <c r="N88" s="19"/>
      <c r="O88" s="19">
        <f t="shared" si="133"/>
        <v>0</v>
      </c>
      <c r="P88" s="52"/>
      <c r="Q88" s="19">
        <f t="shared" si="134"/>
        <v>0</v>
      </c>
      <c r="R88" s="21">
        <v>81</v>
      </c>
      <c r="S88" s="19">
        <f t="shared" si="135"/>
        <v>3243190.8751199995</v>
      </c>
      <c r="T88" s="19"/>
      <c r="U88" s="19">
        <f t="shared" si="136"/>
        <v>0</v>
      </c>
      <c r="V88" s="19"/>
      <c r="W88" s="19">
        <f t="shared" si="137"/>
        <v>0</v>
      </c>
      <c r="X88" s="19"/>
      <c r="Y88" s="20">
        <f t="shared" si="138"/>
        <v>0</v>
      </c>
      <c r="Z88" s="21"/>
      <c r="AA88" s="19">
        <f t="shared" si="139"/>
        <v>0</v>
      </c>
      <c r="AB88" s="20"/>
      <c r="AC88" s="20"/>
      <c r="AD88" s="21"/>
      <c r="AE88" s="19">
        <f t="shared" si="140"/>
        <v>0</v>
      </c>
      <c r="AF88" s="21">
        <v>0</v>
      </c>
      <c r="AG88" s="19">
        <f t="shared" si="141"/>
        <v>0</v>
      </c>
      <c r="AH88" s="21"/>
      <c r="AI88" s="19">
        <f t="shared" si="142"/>
        <v>0</v>
      </c>
      <c r="AJ88" s="19"/>
      <c r="AK88" s="19">
        <f t="shared" si="143"/>
        <v>0</v>
      </c>
      <c r="AL88" s="21"/>
      <c r="AM88" s="21">
        <f t="shared" si="144"/>
        <v>0</v>
      </c>
      <c r="AN88" s="19"/>
      <c r="AO88" s="19">
        <f t="shared" si="145"/>
        <v>0</v>
      </c>
      <c r="AP88" s="19"/>
      <c r="AQ88" s="19">
        <f t="shared" si="146"/>
        <v>0</v>
      </c>
      <c r="AR88" s="21"/>
      <c r="AS88" s="19">
        <f t="shared" si="147"/>
        <v>0</v>
      </c>
      <c r="AT88" s="21"/>
      <c r="AU88" s="19">
        <f t="shared" si="148"/>
        <v>0</v>
      </c>
      <c r="AV88" s="19"/>
      <c r="AW88" s="19">
        <f t="shared" si="149"/>
        <v>0</v>
      </c>
      <c r="AX88" s="19">
        <v>70</v>
      </c>
      <c r="AY88" s="19">
        <f t="shared" si="150"/>
        <v>2802757.5463999999</v>
      </c>
      <c r="AZ88" s="19">
        <v>72</v>
      </c>
      <c r="BA88" s="19">
        <f t="shared" si="151"/>
        <v>2882836.3334399993</v>
      </c>
      <c r="BB88" s="19"/>
      <c r="BC88" s="19">
        <f t="shared" si="152"/>
        <v>0</v>
      </c>
      <c r="BD88" s="19"/>
      <c r="BE88" s="19">
        <f t="shared" si="153"/>
        <v>0</v>
      </c>
      <c r="BF88" s="19"/>
      <c r="BG88" s="19">
        <f t="shared" si="154"/>
        <v>0</v>
      </c>
      <c r="BH88" s="19">
        <v>52</v>
      </c>
      <c r="BI88" s="19">
        <f t="shared" si="155"/>
        <v>2082048.4630399996</v>
      </c>
      <c r="BJ88" s="19"/>
      <c r="BK88" s="19">
        <f t="shared" si="156"/>
        <v>0</v>
      </c>
      <c r="BL88" s="19"/>
      <c r="BM88" s="19">
        <f t="shared" si="157"/>
        <v>0</v>
      </c>
      <c r="BN88" s="19"/>
      <c r="BO88" s="19">
        <f t="shared" si="158"/>
        <v>0</v>
      </c>
      <c r="BP88" s="19"/>
      <c r="BQ88" s="19">
        <f t="shared" si="159"/>
        <v>0</v>
      </c>
      <c r="BR88" s="19"/>
      <c r="BS88" s="19">
        <f t="shared" si="160"/>
        <v>0</v>
      </c>
      <c r="BT88" s="19"/>
      <c r="BU88" s="19">
        <f t="shared" si="161"/>
        <v>0</v>
      </c>
      <c r="BV88" s="19"/>
      <c r="BW88" s="19">
        <f t="shared" si="162"/>
        <v>0</v>
      </c>
      <c r="BX88" s="23"/>
      <c r="BY88" s="19">
        <f t="shared" si="163"/>
        <v>0</v>
      </c>
      <c r="BZ88" s="19"/>
      <c r="CA88" s="19">
        <f t="shared" si="164"/>
        <v>0</v>
      </c>
      <c r="CB88" s="21"/>
      <c r="CC88" s="19">
        <f t="shared" si="165"/>
        <v>0</v>
      </c>
      <c r="CD88" s="19"/>
      <c r="CE88" s="19">
        <f t="shared" si="166"/>
        <v>0</v>
      </c>
      <c r="CF88" s="19"/>
      <c r="CG88" s="19">
        <f t="shared" si="167"/>
        <v>0</v>
      </c>
      <c r="CH88" s="19"/>
      <c r="CI88" s="19">
        <f t="shared" si="168"/>
        <v>0</v>
      </c>
      <c r="CJ88" s="19">
        <v>50</v>
      </c>
      <c r="CK88" s="19">
        <f t="shared" si="169"/>
        <v>2001969.6759999997</v>
      </c>
      <c r="CL88" s="21"/>
      <c r="CM88" s="19">
        <f t="shared" si="170"/>
        <v>0</v>
      </c>
      <c r="CN88" s="19"/>
      <c r="CO88" s="19">
        <f t="shared" si="171"/>
        <v>0</v>
      </c>
      <c r="CP88" s="19"/>
      <c r="CQ88" s="19">
        <f t="shared" si="172"/>
        <v>0</v>
      </c>
      <c r="CR88" s="21"/>
      <c r="CS88" s="19"/>
      <c r="CT88" s="21"/>
      <c r="CU88" s="19"/>
      <c r="CV88" s="21"/>
      <c r="CW88" s="19"/>
      <c r="CX88" s="19"/>
      <c r="CY88" s="19">
        <f t="shared" si="173"/>
        <v>0</v>
      </c>
      <c r="CZ88" s="19"/>
      <c r="DA88" s="19"/>
      <c r="DB88" s="19"/>
      <c r="DC88" s="19">
        <f t="shared" si="174"/>
        <v>0</v>
      </c>
      <c r="DD88" s="21"/>
      <c r="DE88" s="19"/>
      <c r="DF88" s="19"/>
      <c r="DG88" s="19"/>
      <c r="DH88" s="19"/>
      <c r="DI88" s="19"/>
      <c r="DJ88" s="19"/>
      <c r="DK88" s="19"/>
      <c r="DL88" s="19">
        <v>180</v>
      </c>
      <c r="DM88" s="19">
        <f>(DL88*$E88*$F88*((1-$G88)+$G88*$K88*$H88))</f>
        <v>7640570.3371199993</v>
      </c>
      <c r="DN88" s="19"/>
      <c r="DO88" s="19">
        <f t="shared" si="175"/>
        <v>0</v>
      </c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>
        <f t="shared" si="176"/>
        <v>0</v>
      </c>
      <c r="EB88" s="19"/>
      <c r="EC88" s="19">
        <f t="shared" si="177"/>
        <v>0</v>
      </c>
      <c r="ED88" s="19"/>
      <c r="EE88" s="19">
        <f t="shared" si="178"/>
        <v>0</v>
      </c>
      <c r="EF88" s="19"/>
      <c r="EG88" s="19">
        <f t="shared" si="179"/>
        <v>0</v>
      </c>
      <c r="EH88" s="19"/>
      <c r="EI88" s="20">
        <f t="shared" si="180"/>
        <v>0</v>
      </c>
      <c r="EJ88" s="19"/>
      <c r="EK88" s="19">
        <f t="shared" si="181"/>
        <v>0</v>
      </c>
      <c r="EL88" s="19"/>
      <c r="EM88" s="19">
        <f t="shared" si="182"/>
        <v>0</v>
      </c>
      <c r="EN88" s="25"/>
      <c r="EO88" s="25"/>
      <c r="EP88" s="26">
        <f t="shared" si="132"/>
        <v>505</v>
      </c>
      <c r="EQ88" s="26">
        <f t="shared" si="132"/>
        <v>20653373.231119994</v>
      </c>
    </row>
    <row r="89" spans="1:147" ht="60" customHeight="1" x14ac:dyDescent="0.25">
      <c r="A89" s="13"/>
      <c r="B89" s="13">
        <v>61</v>
      </c>
      <c r="C89" s="135" t="s">
        <v>310</v>
      </c>
      <c r="D89" s="63" t="s">
        <v>311</v>
      </c>
      <c r="E89" s="15">
        <v>13916</v>
      </c>
      <c r="F89" s="68">
        <v>4.1900000000000004</v>
      </c>
      <c r="G89" s="136">
        <v>3.1399999999999997E-2</v>
      </c>
      <c r="H89" s="49">
        <v>1</v>
      </c>
      <c r="I89" s="50"/>
      <c r="J89" s="48">
        <v>1.4</v>
      </c>
      <c r="K89" s="48">
        <v>1.68</v>
      </c>
      <c r="L89" s="48">
        <v>2.23</v>
      </c>
      <c r="M89" s="51">
        <v>2.57</v>
      </c>
      <c r="N89" s="19"/>
      <c r="O89" s="19">
        <f t="shared" si="133"/>
        <v>0</v>
      </c>
      <c r="P89" s="52"/>
      <c r="Q89" s="19">
        <f t="shared" si="134"/>
        <v>0</v>
      </c>
      <c r="R89" s="21">
        <v>408</v>
      </c>
      <c r="S89" s="19">
        <f t="shared" si="135"/>
        <v>24088478.704819202</v>
      </c>
      <c r="T89" s="19"/>
      <c r="U89" s="19">
        <f t="shared" si="136"/>
        <v>0</v>
      </c>
      <c r="V89" s="19"/>
      <c r="W89" s="19">
        <f t="shared" si="137"/>
        <v>0</v>
      </c>
      <c r="X89" s="19"/>
      <c r="Y89" s="20">
        <f t="shared" si="138"/>
        <v>0</v>
      </c>
      <c r="Z89" s="21"/>
      <c r="AA89" s="19">
        <f t="shared" si="139"/>
        <v>0</v>
      </c>
      <c r="AB89" s="20"/>
      <c r="AC89" s="20"/>
      <c r="AD89" s="21"/>
      <c r="AE89" s="19">
        <f t="shared" si="140"/>
        <v>0</v>
      </c>
      <c r="AF89" s="21"/>
      <c r="AG89" s="19">
        <f t="shared" si="141"/>
        <v>0</v>
      </c>
      <c r="AH89" s="21"/>
      <c r="AI89" s="19">
        <f t="shared" si="142"/>
        <v>0</v>
      </c>
      <c r="AJ89" s="19"/>
      <c r="AK89" s="19">
        <f t="shared" si="143"/>
        <v>0</v>
      </c>
      <c r="AL89" s="21"/>
      <c r="AM89" s="21">
        <f t="shared" si="144"/>
        <v>0</v>
      </c>
      <c r="AN89" s="19"/>
      <c r="AO89" s="19">
        <f t="shared" si="145"/>
        <v>0</v>
      </c>
      <c r="AP89" s="19"/>
      <c r="AQ89" s="19">
        <f t="shared" si="146"/>
        <v>0</v>
      </c>
      <c r="AR89" s="21"/>
      <c r="AS89" s="19">
        <f t="shared" si="147"/>
        <v>0</v>
      </c>
      <c r="AT89" s="21"/>
      <c r="AU89" s="19">
        <f t="shared" si="148"/>
        <v>0</v>
      </c>
      <c r="AV89" s="19"/>
      <c r="AW89" s="19">
        <f t="shared" si="149"/>
        <v>0</v>
      </c>
      <c r="AX89" s="19"/>
      <c r="AY89" s="19">
        <f t="shared" si="150"/>
        <v>0</v>
      </c>
      <c r="AZ89" s="19"/>
      <c r="BA89" s="19">
        <f t="shared" si="151"/>
        <v>0</v>
      </c>
      <c r="BB89" s="19"/>
      <c r="BC89" s="19">
        <f t="shared" si="152"/>
        <v>0</v>
      </c>
      <c r="BD89" s="19"/>
      <c r="BE89" s="19">
        <f t="shared" si="153"/>
        <v>0</v>
      </c>
      <c r="BF89" s="19"/>
      <c r="BG89" s="19">
        <f t="shared" si="154"/>
        <v>0</v>
      </c>
      <c r="BH89" s="19"/>
      <c r="BI89" s="19">
        <f t="shared" si="155"/>
        <v>0</v>
      </c>
      <c r="BJ89" s="19"/>
      <c r="BK89" s="19">
        <f t="shared" si="156"/>
        <v>0</v>
      </c>
      <c r="BL89" s="19"/>
      <c r="BM89" s="19">
        <f t="shared" si="157"/>
        <v>0</v>
      </c>
      <c r="BN89" s="19"/>
      <c r="BO89" s="19">
        <f t="shared" si="158"/>
        <v>0</v>
      </c>
      <c r="BP89" s="19"/>
      <c r="BQ89" s="19">
        <f t="shared" si="159"/>
        <v>0</v>
      </c>
      <c r="BR89" s="19"/>
      <c r="BS89" s="19">
        <f t="shared" si="160"/>
        <v>0</v>
      </c>
      <c r="BT89" s="19"/>
      <c r="BU89" s="19">
        <f t="shared" si="161"/>
        <v>0</v>
      </c>
      <c r="BV89" s="19"/>
      <c r="BW89" s="19">
        <f t="shared" si="162"/>
        <v>0</v>
      </c>
      <c r="BX89" s="23"/>
      <c r="BY89" s="19">
        <f t="shared" si="163"/>
        <v>0</v>
      </c>
      <c r="BZ89" s="19"/>
      <c r="CA89" s="19">
        <f t="shared" si="164"/>
        <v>0</v>
      </c>
      <c r="CB89" s="21"/>
      <c r="CC89" s="19">
        <f t="shared" si="165"/>
        <v>0</v>
      </c>
      <c r="CD89" s="19"/>
      <c r="CE89" s="19">
        <f t="shared" si="166"/>
        <v>0</v>
      </c>
      <c r="CF89" s="19"/>
      <c r="CG89" s="19">
        <f t="shared" si="167"/>
        <v>0</v>
      </c>
      <c r="CH89" s="19"/>
      <c r="CI89" s="19">
        <f t="shared" si="168"/>
        <v>0</v>
      </c>
      <c r="CJ89" s="19">
        <v>50</v>
      </c>
      <c r="CK89" s="19">
        <f t="shared" si="169"/>
        <v>2952019.44912</v>
      </c>
      <c r="CL89" s="21"/>
      <c r="CM89" s="19">
        <f t="shared" si="170"/>
        <v>0</v>
      </c>
      <c r="CN89" s="19"/>
      <c r="CO89" s="19">
        <f t="shared" si="171"/>
        <v>0</v>
      </c>
      <c r="CP89" s="19"/>
      <c r="CQ89" s="19">
        <f t="shared" si="172"/>
        <v>0</v>
      </c>
      <c r="CR89" s="21"/>
      <c r="CS89" s="19"/>
      <c r="CT89" s="21"/>
      <c r="CU89" s="19"/>
      <c r="CV89" s="21"/>
      <c r="CW89" s="19"/>
      <c r="CX89" s="19"/>
      <c r="CY89" s="19">
        <f t="shared" si="173"/>
        <v>0</v>
      </c>
      <c r="CZ89" s="19"/>
      <c r="DA89" s="19"/>
      <c r="DB89" s="19"/>
      <c r="DC89" s="19">
        <f t="shared" si="174"/>
        <v>0</v>
      </c>
      <c r="DD89" s="21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>
        <f t="shared" si="175"/>
        <v>0</v>
      </c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>
        <f t="shared" si="176"/>
        <v>0</v>
      </c>
      <c r="EB89" s="19"/>
      <c r="EC89" s="19">
        <f t="shared" si="177"/>
        <v>0</v>
      </c>
      <c r="ED89" s="19"/>
      <c r="EE89" s="19">
        <f t="shared" si="178"/>
        <v>0</v>
      </c>
      <c r="EF89" s="19"/>
      <c r="EG89" s="19">
        <f t="shared" si="179"/>
        <v>0</v>
      </c>
      <c r="EH89" s="19"/>
      <c r="EI89" s="20">
        <f t="shared" si="180"/>
        <v>0</v>
      </c>
      <c r="EJ89" s="19"/>
      <c r="EK89" s="19">
        <f t="shared" si="181"/>
        <v>0</v>
      </c>
      <c r="EL89" s="19">
        <v>36</v>
      </c>
      <c r="EM89" s="19">
        <f t="shared" si="182"/>
        <v>2143909.1977228806</v>
      </c>
      <c r="EN89" s="25"/>
      <c r="EO89" s="25"/>
      <c r="EP89" s="26">
        <f t="shared" si="132"/>
        <v>494</v>
      </c>
      <c r="EQ89" s="26">
        <f t="shared" si="132"/>
        <v>29184407.351662084</v>
      </c>
    </row>
    <row r="90" spans="1:147" ht="60" customHeight="1" x14ac:dyDescent="0.25">
      <c r="A90" s="13"/>
      <c r="B90" s="13">
        <v>62</v>
      </c>
      <c r="C90" s="135" t="s">
        <v>312</v>
      </c>
      <c r="D90" s="63" t="s">
        <v>313</v>
      </c>
      <c r="E90" s="15">
        <v>13916</v>
      </c>
      <c r="F90" s="68">
        <v>4.93</v>
      </c>
      <c r="G90" s="136">
        <v>2.0400000000000001E-2</v>
      </c>
      <c r="H90" s="49">
        <v>1</v>
      </c>
      <c r="I90" s="50"/>
      <c r="J90" s="48">
        <v>1.4</v>
      </c>
      <c r="K90" s="48">
        <v>1.68</v>
      </c>
      <c r="L90" s="48">
        <v>2.23</v>
      </c>
      <c r="M90" s="51">
        <v>2.57</v>
      </c>
      <c r="N90" s="19"/>
      <c r="O90" s="19">
        <f t="shared" si="133"/>
        <v>0</v>
      </c>
      <c r="P90" s="52"/>
      <c r="Q90" s="19">
        <f t="shared" si="134"/>
        <v>0</v>
      </c>
      <c r="R90" s="21">
        <v>57</v>
      </c>
      <c r="S90" s="19">
        <f t="shared" si="135"/>
        <v>3942445.1269055996</v>
      </c>
      <c r="T90" s="19"/>
      <c r="U90" s="19">
        <f t="shared" si="136"/>
        <v>0</v>
      </c>
      <c r="V90" s="19"/>
      <c r="W90" s="19">
        <f t="shared" si="137"/>
        <v>0</v>
      </c>
      <c r="X90" s="19"/>
      <c r="Y90" s="20">
        <f t="shared" si="138"/>
        <v>0</v>
      </c>
      <c r="Z90" s="21"/>
      <c r="AA90" s="19">
        <f t="shared" si="139"/>
        <v>0</v>
      </c>
      <c r="AB90" s="20"/>
      <c r="AC90" s="20"/>
      <c r="AD90" s="21"/>
      <c r="AE90" s="19">
        <f t="shared" si="140"/>
        <v>0</v>
      </c>
      <c r="AF90" s="21"/>
      <c r="AG90" s="19">
        <f t="shared" si="141"/>
        <v>0</v>
      </c>
      <c r="AH90" s="21"/>
      <c r="AI90" s="19">
        <f t="shared" si="142"/>
        <v>0</v>
      </c>
      <c r="AJ90" s="19"/>
      <c r="AK90" s="19">
        <f t="shared" si="143"/>
        <v>0</v>
      </c>
      <c r="AL90" s="21"/>
      <c r="AM90" s="21">
        <f t="shared" si="144"/>
        <v>0</v>
      </c>
      <c r="AN90" s="19"/>
      <c r="AO90" s="19">
        <f t="shared" si="145"/>
        <v>0</v>
      </c>
      <c r="AP90" s="19"/>
      <c r="AQ90" s="19">
        <f t="shared" si="146"/>
        <v>0</v>
      </c>
      <c r="AR90" s="21"/>
      <c r="AS90" s="19">
        <f t="shared" si="147"/>
        <v>0</v>
      </c>
      <c r="AT90" s="21"/>
      <c r="AU90" s="19">
        <f t="shared" si="148"/>
        <v>0</v>
      </c>
      <c r="AV90" s="19"/>
      <c r="AW90" s="19">
        <f t="shared" si="149"/>
        <v>0</v>
      </c>
      <c r="AX90" s="19"/>
      <c r="AY90" s="19">
        <f t="shared" si="150"/>
        <v>0</v>
      </c>
      <c r="AZ90" s="19"/>
      <c r="BA90" s="19">
        <f t="shared" si="151"/>
        <v>0</v>
      </c>
      <c r="BB90" s="19"/>
      <c r="BC90" s="19">
        <f t="shared" si="152"/>
        <v>0</v>
      </c>
      <c r="BD90" s="19"/>
      <c r="BE90" s="19">
        <f t="shared" si="153"/>
        <v>0</v>
      </c>
      <c r="BF90" s="19"/>
      <c r="BG90" s="19">
        <f t="shared" si="154"/>
        <v>0</v>
      </c>
      <c r="BH90" s="19"/>
      <c r="BI90" s="19">
        <f t="shared" si="155"/>
        <v>0</v>
      </c>
      <c r="BJ90" s="19"/>
      <c r="BK90" s="19">
        <f t="shared" si="156"/>
        <v>0</v>
      </c>
      <c r="BL90" s="19"/>
      <c r="BM90" s="19">
        <f t="shared" si="157"/>
        <v>0</v>
      </c>
      <c r="BN90" s="19"/>
      <c r="BO90" s="19">
        <f t="shared" si="158"/>
        <v>0</v>
      </c>
      <c r="BP90" s="19"/>
      <c r="BQ90" s="19">
        <f t="shared" si="159"/>
        <v>0</v>
      </c>
      <c r="BR90" s="19"/>
      <c r="BS90" s="19">
        <f t="shared" si="160"/>
        <v>0</v>
      </c>
      <c r="BT90" s="19"/>
      <c r="BU90" s="19">
        <f t="shared" si="161"/>
        <v>0</v>
      </c>
      <c r="BV90" s="19"/>
      <c r="BW90" s="19">
        <f t="shared" si="162"/>
        <v>0</v>
      </c>
      <c r="BX90" s="23"/>
      <c r="BY90" s="19">
        <f t="shared" si="163"/>
        <v>0</v>
      </c>
      <c r="BZ90" s="19">
        <v>10</v>
      </c>
      <c r="CA90" s="19">
        <f t="shared" si="164"/>
        <v>691657.03980799986</v>
      </c>
      <c r="CB90" s="21">
        <v>6</v>
      </c>
      <c r="CC90" s="19">
        <f t="shared" si="165"/>
        <v>414994.22388479993</v>
      </c>
      <c r="CD90" s="19"/>
      <c r="CE90" s="19">
        <f t="shared" si="166"/>
        <v>0</v>
      </c>
      <c r="CF90" s="19"/>
      <c r="CG90" s="19">
        <f t="shared" si="167"/>
        <v>0</v>
      </c>
      <c r="CH90" s="19"/>
      <c r="CI90" s="19">
        <f t="shared" si="168"/>
        <v>0</v>
      </c>
      <c r="CJ90" s="19"/>
      <c r="CK90" s="19">
        <f t="shared" si="169"/>
        <v>0</v>
      </c>
      <c r="CL90" s="21"/>
      <c r="CM90" s="19">
        <f t="shared" si="170"/>
        <v>0</v>
      </c>
      <c r="CN90" s="19"/>
      <c r="CO90" s="19">
        <f t="shared" si="171"/>
        <v>0</v>
      </c>
      <c r="CP90" s="19"/>
      <c r="CQ90" s="19">
        <f t="shared" si="172"/>
        <v>0</v>
      </c>
      <c r="CR90" s="21"/>
      <c r="CS90" s="19"/>
      <c r="CT90" s="21"/>
      <c r="CU90" s="19"/>
      <c r="CV90" s="21"/>
      <c r="CW90" s="19"/>
      <c r="CX90" s="19"/>
      <c r="CY90" s="19">
        <f t="shared" si="173"/>
        <v>0</v>
      </c>
      <c r="CZ90" s="19"/>
      <c r="DA90" s="19"/>
      <c r="DB90" s="19"/>
      <c r="DC90" s="19">
        <f t="shared" si="174"/>
        <v>0</v>
      </c>
      <c r="DD90" s="21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>
        <f t="shared" si="175"/>
        <v>0</v>
      </c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>
        <f t="shared" si="176"/>
        <v>0</v>
      </c>
      <c r="EB90" s="19"/>
      <c r="EC90" s="19">
        <f t="shared" si="177"/>
        <v>0</v>
      </c>
      <c r="ED90" s="19"/>
      <c r="EE90" s="19">
        <f t="shared" si="178"/>
        <v>0</v>
      </c>
      <c r="EF90" s="19"/>
      <c r="EG90" s="19">
        <f t="shared" si="179"/>
        <v>0</v>
      </c>
      <c r="EH90" s="19"/>
      <c r="EI90" s="20">
        <f t="shared" si="180"/>
        <v>0</v>
      </c>
      <c r="EJ90" s="19"/>
      <c r="EK90" s="19">
        <f t="shared" si="181"/>
        <v>0</v>
      </c>
      <c r="EL90" s="19"/>
      <c r="EM90" s="19">
        <f t="shared" si="182"/>
        <v>0</v>
      </c>
      <c r="EN90" s="25"/>
      <c r="EO90" s="25"/>
      <c r="EP90" s="26">
        <f t="shared" si="132"/>
        <v>73</v>
      </c>
      <c r="EQ90" s="26">
        <f t="shared" si="132"/>
        <v>5049096.3905983986</v>
      </c>
    </row>
    <row r="91" spans="1:147" ht="60" customHeight="1" x14ac:dyDescent="0.25">
      <c r="A91" s="13"/>
      <c r="B91" s="13" t="s">
        <v>314</v>
      </c>
      <c r="C91" s="135" t="s">
        <v>315</v>
      </c>
      <c r="D91" s="67" t="s">
        <v>316</v>
      </c>
      <c r="E91" s="15">
        <v>13916</v>
      </c>
      <c r="F91" s="68">
        <v>3.09</v>
      </c>
      <c r="G91" s="136">
        <v>2.0400000000000001E-2</v>
      </c>
      <c r="H91" s="49">
        <v>1</v>
      </c>
      <c r="I91" s="50"/>
      <c r="J91" s="48">
        <v>1.4</v>
      </c>
      <c r="K91" s="48">
        <v>1.68</v>
      </c>
      <c r="L91" s="48">
        <v>2.23</v>
      </c>
      <c r="M91" s="51">
        <v>2.57</v>
      </c>
      <c r="N91" s="19"/>
      <c r="O91" s="19"/>
      <c r="P91" s="52"/>
      <c r="Q91" s="19"/>
      <c r="R91" s="21">
        <v>64</v>
      </c>
      <c r="S91" s="19">
        <f t="shared" si="135"/>
        <v>2774484.7097855997</v>
      </c>
      <c r="T91" s="19"/>
      <c r="U91" s="19"/>
      <c r="V91" s="19"/>
      <c r="W91" s="19"/>
      <c r="X91" s="19"/>
      <c r="Y91" s="20"/>
      <c r="Z91" s="21"/>
      <c r="AA91" s="19"/>
      <c r="AB91" s="20"/>
      <c r="AC91" s="20"/>
      <c r="AD91" s="21"/>
      <c r="AE91" s="19"/>
      <c r="AF91" s="21"/>
      <c r="AG91" s="19"/>
      <c r="AH91" s="21"/>
      <c r="AI91" s="19"/>
      <c r="AJ91" s="19"/>
      <c r="AK91" s="19"/>
      <c r="AL91" s="21"/>
      <c r="AM91" s="21"/>
      <c r="AN91" s="19"/>
      <c r="AO91" s="19"/>
      <c r="AP91" s="19"/>
      <c r="AQ91" s="19"/>
      <c r="AR91" s="21"/>
      <c r="AS91" s="19"/>
      <c r="AT91" s="21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23"/>
      <c r="BY91" s="19"/>
      <c r="BZ91" s="19"/>
      <c r="CA91" s="19"/>
      <c r="CB91" s="21"/>
      <c r="CC91" s="19"/>
      <c r="CD91" s="19"/>
      <c r="CE91" s="19"/>
      <c r="CF91" s="19"/>
      <c r="CG91" s="19"/>
      <c r="CH91" s="19"/>
      <c r="CI91" s="19"/>
      <c r="CJ91" s="19"/>
      <c r="CK91" s="19"/>
      <c r="CL91" s="21"/>
      <c r="CM91" s="19"/>
      <c r="CN91" s="19"/>
      <c r="CO91" s="19"/>
      <c r="CP91" s="19"/>
      <c r="CQ91" s="19"/>
      <c r="CR91" s="21"/>
      <c r="CS91" s="19"/>
      <c r="CT91" s="21"/>
      <c r="CU91" s="19"/>
      <c r="CV91" s="21"/>
      <c r="CW91" s="19"/>
      <c r="CX91" s="19"/>
      <c r="CY91" s="19"/>
      <c r="CZ91" s="19"/>
      <c r="DA91" s="19"/>
      <c r="DB91" s="19"/>
      <c r="DC91" s="19"/>
      <c r="DD91" s="21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20"/>
      <c r="EJ91" s="19"/>
      <c r="EK91" s="19"/>
      <c r="EL91" s="19"/>
      <c r="EM91" s="19"/>
      <c r="EN91" s="25"/>
      <c r="EO91" s="25"/>
      <c r="EP91" s="26">
        <f t="shared" si="132"/>
        <v>64</v>
      </c>
      <c r="EQ91" s="26">
        <f t="shared" si="132"/>
        <v>2774484.7097855997</v>
      </c>
    </row>
    <row r="92" spans="1:147" ht="60" customHeight="1" x14ac:dyDescent="0.25">
      <c r="A92" s="13"/>
      <c r="B92" s="13" t="s">
        <v>317</v>
      </c>
      <c r="C92" s="135" t="s">
        <v>318</v>
      </c>
      <c r="D92" s="67" t="s">
        <v>319</v>
      </c>
      <c r="E92" s="15">
        <v>13916</v>
      </c>
      <c r="F92" s="68">
        <v>4.97</v>
      </c>
      <c r="G92" s="136">
        <v>2.0400000000000001E-2</v>
      </c>
      <c r="H92" s="49">
        <v>1</v>
      </c>
      <c r="I92" s="50"/>
      <c r="J92" s="48">
        <v>1.4</v>
      </c>
      <c r="K92" s="48">
        <v>1.68</v>
      </c>
      <c r="L92" s="48">
        <v>2.23</v>
      </c>
      <c r="M92" s="51">
        <v>2.57</v>
      </c>
      <c r="N92" s="19"/>
      <c r="O92" s="19"/>
      <c r="P92" s="52"/>
      <c r="Q92" s="19"/>
      <c r="R92" s="21">
        <v>50</v>
      </c>
      <c r="S92" s="19">
        <f t="shared" si="135"/>
        <v>3486344.30816</v>
      </c>
      <c r="T92" s="19"/>
      <c r="U92" s="19"/>
      <c r="V92" s="19"/>
      <c r="W92" s="19"/>
      <c r="X92" s="19"/>
      <c r="Y92" s="20"/>
      <c r="Z92" s="21"/>
      <c r="AA92" s="19"/>
      <c r="AB92" s="20"/>
      <c r="AC92" s="20"/>
      <c r="AD92" s="21"/>
      <c r="AE92" s="19"/>
      <c r="AF92" s="21"/>
      <c r="AG92" s="19"/>
      <c r="AH92" s="21"/>
      <c r="AI92" s="19"/>
      <c r="AJ92" s="19"/>
      <c r="AK92" s="19"/>
      <c r="AL92" s="21"/>
      <c r="AM92" s="21"/>
      <c r="AN92" s="19"/>
      <c r="AO92" s="19"/>
      <c r="AP92" s="19"/>
      <c r="AQ92" s="19"/>
      <c r="AR92" s="21"/>
      <c r="AS92" s="19"/>
      <c r="AT92" s="21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23"/>
      <c r="BY92" s="19"/>
      <c r="BZ92" s="19"/>
      <c r="CA92" s="19"/>
      <c r="CB92" s="21"/>
      <c r="CC92" s="19"/>
      <c r="CD92" s="19"/>
      <c r="CE92" s="19"/>
      <c r="CF92" s="19"/>
      <c r="CG92" s="19"/>
      <c r="CH92" s="19"/>
      <c r="CI92" s="19"/>
      <c r="CJ92" s="19"/>
      <c r="CK92" s="19"/>
      <c r="CL92" s="21"/>
      <c r="CM92" s="19"/>
      <c r="CN92" s="19"/>
      <c r="CO92" s="19"/>
      <c r="CP92" s="19"/>
      <c r="CQ92" s="19"/>
      <c r="CR92" s="21"/>
      <c r="CS92" s="19"/>
      <c r="CT92" s="21"/>
      <c r="CU92" s="19"/>
      <c r="CV92" s="21"/>
      <c r="CW92" s="19"/>
      <c r="CX92" s="19"/>
      <c r="CY92" s="19"/>
      <c r="CZ92" s="19"/>
      <c r="DA92" s="19"/>
      <c r="DB92" s="19"/>
      <c r="DC92" s="19"/>
      <c r="DD92" s="21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20"/>
      <c r="EJ92" s="19"/>
      <c r="EK92" s="19"/>
      <c r="EL92" s="19"/>
      <c r="EM92" s="19"/>
      <c r="EN92" s="25"/>
      <c r="EO92" s="25"/>
      <c r="EP92" s="26">
        <f t="shared" si="132"/>
        <v>50</v>
      </c>
      <c r="EQ92" s="26">
        <f t="shared" si="132"/>
        <v>3486344.30816</v>
      </c>
    </row>
    <row r="93" spans="1:147" ht="60" customHeight="1" x14ac:dyDescent="0.25">
      <c r="A93" s="13"/>
      <c r="B93" s="13" t="s">
        <v>320</v>
      </c>
      <c r="C93" s="135" t="s">
        <v>321</v>
      </c>
      <c r="D93" s="67" t="s">
        <v>322</v>
      </c>
      <c r="E93" s="15">
        <v>13916</v>
      </c>
      <c r="F93" s="68">
        <v>9.9700000000000006</v>
      </c>
      <c r="G93" s="136">
        <v>2.0400000000000001E-2</v>
      </c>
      <c r="H93" s="49">
        <v>1</v>
      </c>
      <c r="I93" s="50"/>
      <c r="J93" s="48">
        <v>1.4</v>
      </c>
      <c r="K93" s="48">
        <v>1.68</v>
      </c>
      <c r="L93" s="48">
        <v>2.23</v>
      </c>
      <c r="M93" s="51">
        <v>2.57</v>
      </c>
      <c r="N93" s="19"/>
      <c r="O93" s="19"/>
      <c r="P93" s="52"/>
      <c r="Q93" s="19"/>
      <c r="R93" s="21">
        <v>23</v>
      </c>
      <c r="S93" s="19">
        <f t="shared" si="135"/>
        <v>3217117.1561536002</v>
      </c>
      <c r="T93" s="19"/>
      <c r="U93" s="19"/>
      <c r="V93" s="19"/>
      <c r="W93" s="19"/>
      <c r="X93" s="19"/>
      <c r="Y93" s="20"/>
      <c r="Z93" s="21"/>
      <c r="AA93" s="19"/>
      <c r="AB93" s="20"/>
      <c r="AC93" s="20"/>
      <c r="AD93" s="21"/>
      <c r="AE93" s="19"/>
      <c r="AF93" s="21"/>
      <c r="AG93" s="19"/>
      <c r="AH93" s="21"/>
      <c r="AI93" s="19"/>
      <c r="AJ93" s="19"/>
      <c r="AK93" s="19"/>
      <c r="AL93" s="21"/>
      <c r="AM93" s="21"/>
      <c r="AN93" s="19"/>
      <c r="AO93" s="19"/>
      <c r="AP93" s="19"/>
      <c r="AQ93" s="19"/>
      <c r="AR93" s="21"/>
      <c r="AS93" s="19"/>
      <c r="AT93" s="21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23"/>
      <c r="BY93" s="19"/>
      <c r="BZ93" s="19"/>
      <c r="CA93" s="19"/>
      <c r="CB93" s="21"/>
      <c r="CC93" s="19"/>
      <c r="CD93" s="19"/>
      <c r="CE93" s="19"/>
      <c r="CF93" s="19"/>
      <c r="CG93" s="19"/>
      <c r="CH93" s="19"/>
      <c r="CI93" s="19"/>
      <c r="CJ93" s="19"/>
      <c r="CK93" s="19"/>
      <c r="CL93" s="21"/>
      <c r="CM93" s="19"/>
      <c r="CN93" s="19"/>
      <c r="CO93" s="19"/>
      <c r="CP93" s="19"/>
      <c r="CQ93" s="19"/>
      <c r="CR93" s="21"/>
      <c r="CS93" s="19"/>
      <c r="CT93" s="21"/>
      <c r="CU93" s="19"/>
      <c r="CV93" s="21"/>
      <c r="CW93" s="19"/>
      <c r="CX93" s="19"/>
      <c r="CY93" s="19"/>
      <c r="CZ93" s="19"/>
      <c r="DA93" s="19"/>
      <c r="DB93" s="19"/>
      <c r="DC93" s="19"/>
      <c r="DD93" s="21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20"/>
      <c r="EJ93" s="19"/>
      <c r="EK93" s="19"/>
      <c r="EL93" s="19"/>
      <c r="EM93" s="19"/>
      <c r="EN93" s="25"/>
      <c r="EO93" s="25"/>
      <c r="EP93" s="26">
        <f t="shared" si="132"/>
        <v>23</v>
      </c>
      <c r="EQ93" s="26">
        <f t="shared" si="132"/>
        <v>3217117.1561536002</v>
      </c>
    </row>
    <row r="94" spans="1:147" ht="60" customHeight="1" x14ac:dyDescent="0.25">
      <c r="A94" s="13"/>
      <c r="B94" s="13">
        <v>63</v>
      </c>
      <c r="C94" s="135" t="s">
        <v>323</v>
      </c>
      <c r="D94" s="63" t="s">
        <v>324</v>
      </c>
      <c r="E94" s="15">
        <v>13916</v>
      </c>
      <c r="F94" s="68">
        <v>5.87</v>
      </c>
      <c r="G94" s="136">
        <v>6.59E-2</v>
      </c>
      <c r="H94" s="49">
        <v>1</v>
      </c>
      <c r="I94" s="50"/>
      <c r="J94" s="48">
        <v>1.4</v>
      </c>
      <c r="K94" s="48">
        <v>1.68</v>
      </c>
      <c r="L94" s="48">
        <v>2.23</v>
      </c>
      <c r="M94" s="51">
        <v>2.57</v>
      </c>
      <c r="N94" s="19"/>
      <c r="O94" s="19">
        <f>(N94*$E94*$F94*((1-$G94)+$G94*$J94*$H94))</f>
        <v>0</v>
      </c>
      <c r="P94" s="52"/>
      <c r="Q94" s="19">
        <f>(P94*$E94*$F94*((1-$G94)+$G94*$J94*$H94))</f>
        <v>0</v>
      </c>
      <c r="R94" s="21">
        <v>76</v>
      </c>
      <c r="S94" s="19">
        <f t="shared" si="135"/>
        <v>6371854.2280511996</v>
      </c>
      <c r="T94" s="19"/>
      <c r="U94" s="19">
        <f>(T94*$E94*$F94*((1-$G94)+$G94*$J94*$H94))</f>
        <v>0</v>
      </c>
      <c r="V94" s="19"/>
      <c r="W94" s="19">
        <f>(V94*$E94*$F94*((1-$G94)+$G94*$J94*$H94))</f>
        <v>0</v>
      </c>
      <c r="X94" s="19"/>
      <c r="Y94" s="20">
        <f>SUM(X94*E94*F94*H94*J94*$Y$9)</f>
        <v>0</v>
      </c>
      <c r="Z94" s="21"/>
      <c r="AA94" s="19">
        <f>(Z94*$E94*$F94*((1-$G94)+$G94*$J94*$H94))</f>
        <v>0</v>
      </c>
      <c r="AB94" s="20"/>
      <c r="AC94" s="20"/>
      <c r="AD94" s="21"/>
      <c r="AE94" s="19">
        <f>(AD94*$E94*$F94*((1-$G94)+$G94*$J94*$H94))</f>
        <v>0</v>
      </c>
      <c r="AF94" s="21"/>
      <c r="AG94" s="19">
        <f>(AF94*$E94*$F94*((1-$G94)+$G94*$K94*$H94))</f>
        <v>0</v>
      </c>
      <c r="AH94" s="21"/>
      <c r="AI94" s="19">
        <f>(AH94*$E94*$F94*((1-$G94)+$G94*$K94*$H94))</f>
        <v>0</v>
      </c>
      <c r="AJ94" s="19"/>
      <c r="AK94" s="19">
        <f>(AJ94*$E94*$F94*((1-$G94)+$G94*$J94*$H94))</f>
        <v>0</v>
      </c>
      <c r="AL94" s="21"/>
      <c r="AM94" s="21">
        <f>SUM(AL94*E94*F94*H94*J94*$AM$9)</f>
        <v>0</v>
      </c>
      <c r="AN94" s="19"/>
      <c r="AO94" s="19">
        <f>(AN94*$E94*$F94*((1-$G94)+$G94*$J94*$H94))</f>
        <v>0</v>
      </c>
      <c r="AP94" s="55"/>
      <c r="AQ94" s="19">
        <f>(AP94*$E94*$F94*((1-$G94)+$G94*$J94*$H94))</f>
        <v>0</v>
      </c>
      <c r="AR94" s="21"/>
      <c r="AS94" s="19">
        <f>(AR94*$E94*$F94*((1-$G94)+$G94*$J94*$H94))</f>
        <v>0</v>
      </c>
      <c r="AT94" s="21"/>
      <c r="AU94" s="19">
        <f>(AT94*$E94*$F94*((1-$G94)+$G94*$J94*$H94))</f>
        <v>0</v>
      </c>
      <c r="AV94" s="19"/>
      <c r="AW94" s="19">
        <f>(AV94*$E94*$F94*((1-$G94)+$G94*$J94*$H94))</f>
        <v>0</v>
      </c>
      <c r="AX94" s="19"/>
      <c r="AY94" s="19">
        <f>(AX94*$E94*$F94*((1-$G94)+$G94*$J94*$H94))</f>
        <v>0</v>
      </c>
      <c r="AZ94" s="19"/>
      <c r="BA94" s="19">
        <f>(AZ94*$E94*$F94*((1-$G94)+$G94*$J94*$H94))</f>
        <v>0</v>
      </c>
      <c r="BB94" s="19"/>
      <c r="BC94" s="19">
        <f>(BB94*$E94*$F94*((1-$G94)+$G94*$J94*$H94))</f>
        <v>0</v>
      </c>
      <c r="BD94" s="19"/>
      <c r="BE94" s="19">
        <f>(BD94*$E94*$F94*((1-$G94)+$G94*$J94*$H94))</f>
        <v>0</v>
      </c>
      <c r="BF94" s="19"/>
      <c r="BG94" s="19">
        <f>(BF94*$E94*$F94*((1-$G94)+$G94*$J94*$H94))</f>
        <v>0</v>
      </c>
      <c r="BH94" s="19"/>
      <c r="BI94" s="19">
        <f>(BH94*$E94*$F94*((1-$G94)+$G94*$J94*$H94))</f>
        <v>0</v>
      </c>
      <c r="BJ94" s="19"/>
      <c r="BK94" s="19">
        <f>(BJ94*$E94*$F94*((1-$G94)+$G94*$J94*$H94))</f>
        <v>0</v>
      </c>
      <c r="BL94" s="19"/>
      <c r="BM94" s="19">
        <f>(BL94*$E94*$F94*((1-$G94)+$G94*$J94*$H94))</f>
        <v>0</v>
      </c>
      <c r="BN94" s="19"/>
      <c r="BO94" s="19">
        <f>(BN94*$E94*$F94*((1-$G94)+$G94*$J94*$H94))</f>
        <v>0</v>
      </c>
      <c r="BP94" s="19"/>
      <c r="BQ94" s="19">
        <f>(BP94*$E94*$F94*((1-$G94)+$G94*$J94*$H94))</f>
        <v>0</v>
      </c>
      <c r="BR94" s="19"/>
      <c r="BS94" s="19">
        <f>(BR94*$E94*$F94*((1-$G94)+$G94*$J94*$H94))</f>
        <v>0</v>
      </c>
      <c r="BT94" s="19"/>
      <c r="BU94" s="19">
        <f>(BT94*$E94*$F94*((1-$G94)+$G94*$J94*$H94))</f>
        <v>0</v>
      </c>
      <c r="BV94" s="19"/>
      <c r="BW94" s="19">
        <f>(BV94*$E94*$F94*((1-$G94)+$G94*$J94*$H94))</f>
        <v>0</v>
      </c>
      <c r="BX94" s="23"/>
      <c r="BY94" s="19">
        <f>(BX94*$E94*$F94*((1-$G94)+$G94*$J94*$H94))</f>
        <v>0</v>
      </c>
      <c r="BZ94" s="19"/>
      <c r="CA94" s="19">
        <f>(BZ94*$E94*$F94*((1-$G94)+$G94*$J94*$H94))</f>
        <v>0</v>
      </c>
      <c r="CB94" s="21"/>
      <c r="CC94" s="19">
        <f>(CB94*$E94*$F94*((1-$G94)+$G94*$J94*$H94))</f>
        <v>0</v>
      </c>
      <c r="CD94" s="19"/>
      <c r="CE94" s="19">
        <f>(CD94*$E94*$F94*((1-$G94)+$G94*$J94*$H94))</f>
        <v>0</v>
      </c>
      <c r="CF94" s="19"/>
      <c r="CG94" s="19">
        <f>(CF94*$E94*$F94*((1-$G94)+$G94*$J94*$H94))</f>
        <v>0</v>
      </c>
      <c r="CH94" s="19"/>
      <c r="CI94" s="19">
        <f>(CH94*$E94*$F94*((1-$G94)+$G94*$J94*$H94))</f>
        <v>0</v>
      </c>
      <c r="CJ94" s="19">
        <v>50</v>
      </c>
      <c r="CK94" s="19">
        <f>(CJ94*$E94*$F94*((1-$G94)+$G94*$J94*$H94))</f>
        <v>4192009.3605599999</v>
      </c>
      <c r="CL94" s="21"/>
      <c r="CM94" s="19">
        <f>(CL94*$E94*$F94*((1-$G94)+$G94*$K94*$H94))</f>
        <v>0</v>
      </c>
      <c r="CN94" s="19"/>
      <c r="CO94" s="19">
        <f>(CN94*$E94*$F94*((1-$G94)+$G94*$K94*$H94))</f>
        <v>0</v>
      </c>
      <c r="CP94" s="19"/>
      <c r="CQ94" s="19">
        <f>(CP94*$E94*$F94*((1-$G94)+$G94*$K94*$H94))</f>
        <v>0</v>
      </c>
      <c r="CR94" s="21"/>
      <c r="CS94" s="19"/>
      <c r="CT94" s="21"/>
      <c r="CU94" s="19"/>
      <c r="CV94" s="21"/>
      <c r="CW94" s="19"/>
      <c r="CX94" s="19"/>
      <c r="CY94" s="19">
        <f>(CX94*$E94*$F94*((1-$G94)+$G94*$K94*$H94))</f>
        <v>0</v>
      </c>
      <c r="CZ94" s="19"/>
      <c r="DA94" s="19"/>
      <c r="DB94" s="19"/>
      <c r="DC94" s="19">
        <f>(DB94*$E94*$F94*((1-$G94)+$G94*$K94*$H94))</f>
        <v>0</v>
      </c>
      <c r="DD94" s="21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>
        <f>(DN94*$E94*$F94*((1-$G94)+$G94*$K94*$H94))</f>
        <v>0</v>
      </c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55"/>
      <c r="EA94" s="19">
        <f>(DZ94*$E94*$F94*((1-$G94)+$G94*$J94*$H94))</f>
        <v>0</v>
      </c>
      <c r="EB94" s="19"/>
      <c r="EC94" s="19">
        <f>(EB94*$E94*$F94*((1-$G94)+$G94*$J94*$H94))</f>
        <v>0</v>
      </c>
      <c r="ED94" s="19"/>
      <c r="EE94" s="19">
        <f>(ED94*$E94*$F94*((1-$G94)+$G94*$J94*$H94))</f>
        <v>0</v>
      </c>
      <c r="EF94" s="19"/>
      <c r="EG94" s="19">
        <f>(EF94*$E94*$F94*((1-$G94)+$G94*$J94*$H94))</f>
        <v>0</v>
      </c>
      <c r="EH94" s="19"/>
      <c r="EI94" s="20">
        <f>EH94*E94*F94*H94*J94*$EI$9</f>
        <v>0</v>
      </c>
      <c r="EJ94" s="19"/>
      <c r="EK94" s="19">
        <f>(EJ94*$E94*$F94*((1-$G94)+$G94*$J94*$H94))</f>
        <v>0</v>
      </c>
      <c r="EL94" s="19">
        <v>10</v>
      </c>
      <c r="EM94" s="19">
        <f>(EL94*$E94*$F94*((1-$G94)+$G94*$K94*$H94))</f>
        <v>853474.74259040016</v>
      </c>
      <c r="EN94" s="25"/>
      <c r="EO94" s="25"/>
      <c r="EP94" s="26">
        <f t="shared" si="132"/>
        <v>136</v>
      </c>
      <c r="EQ94" s="26">
        <f t="shared" si="132"/>
        <v>11417338.3312016</v>
      </c>
    </row>
    <row r="95" spans="1:147" ht="60" customHeight="1" x14ac:dyDescent="0.25">
      <c r="A95" s="13"/>
      <c r="B95" s="13" t="s">
        <v>325</v>
      </c>
      <c r="C95" s="135" t="s">
        <v>326</v>
      </c>
      <c r="D95" s="67" t="s">
        <v>327</v>
      </c>
      <c r="E95" s="15">
        <v>13916</v>
      </c>
      <c r="F95" s="68">
        <v>3.13</v>
      </c>
      <c r="G95" s="136">
        <v>6.59E-2</v>
      </c>
      <c r="H95" s="49">
        <v>1</v>
      </c>
      <c r="I95" s="50"/>
      <c r="J95" s="48">
        <v>1.4</v>
      </c>
      <c r="K95" s="48">
        <v>1.68</v>
      </c>
      <c r="L95" s="48">
        <v>2.23</v>
      </c>
      <c r="M95" s="51">
        <v>2.57</v>
      </c>
      <c r="N95" s="19"/>
      <c r="O95" s="19"/>
      <c r="P95" s="52"/>
      <c r="Q95" s="19"/>
      <c r="R95" s="21">
        <v>40</v>
      </c>
      <c r="S95" s="19">
        <f t="shared" si="135"/>
        <v>1788209.7851519999</v>
      </c>
      <c r="T95" s="19"/>
      <c r="U95" s="19"/>
      <c r="V95" s="19"/>
      <c r="W95" s="19"/>
      <c r="X95" s="19"/>
      <c r="Y95" s="20"/>
      <c r="Z95" s="21"/>
      <c r="AA95" s="19"/>
      <c r="AB95" s="20"/>
      <c r="AC95" s="20"/>
      <c r="AD95" s="21"/>
      <c r="AE95" s="19"/>
      <c r="AF95" s="21"/>
      <c r="AG95" s="19"/>
      <c r="AH95" s="21"/>
      <c r="AI95" s="19"/>
      <c r="AJ95" s="19"/>
      <c r="AK95" s="19"/>
      <c r="AL95" s="21"/>
      <c r="AM95" s="21"/>
      <c r="AN95" s="19"/>
      <c r="AO95" s="19"/>
      <c r="AP95" s="55"/>
      <c r="AQ95" s="19"/>
      <c r="AR95" s="21"/>
      <c r="AS95" s="19"/>
      <c r="AT95" s="21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23"/>
      <c r="BY95" s="19"/>
      <c r="BZ95" s="19"/>
      <c r="CA95" s="19"/>
      <c r="CB95" s="21"/>
      <c r="CC95" s="19"/>
      <c r="CD95" s="19"/>
      <c r="CE95" s="19"/>
      <c r="CF95" s="19"/>
      <c r="CG95" s="19"/>
      <c r="CH95" s="19"/>
      <c r="CI95" s="19"/>
      <c r="CJ95" s="19"/>
      <c r="CK95" s="19"/>
      <c r="CL95" s="21"/>
      <c r="CM95" s="19"/>
      <c r="CN95" s="19"/>
      <c r="CO95" s="19"/>
      <c r="CP95" s="19"/>
      <c r="CQ95" s="19"/>
      <c r="CR95" s="21"/>
      <c r="CS95" s="19"/>
      <c r="CT95" s="21"/>
      <c r="CU95" s="19"/>
      <c r="CV95" s="21"/>
      <c r="CW95" s="19"/>
      <c r="CX95" s="19"/>
      <c r="CY95" s="19"/>
      <c r="CZ95" s="19"/>
      <c r="DA95" s="19"/>
      <c r="DB95" s="19"/>
      <c r="DC95" s="19"/>
      <c r="DD95" s="21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55"/>
      <c r="EA95" s="19"/>
      <c r="EB95" s="19"/>
      <c r="EC95" s="19"/>
      <c r="ED95" s="19"/>
      <c r="EE95" s="19"/>
      <c r="EF95" s="19"/>
      <c r="EG95" s="19"/>
      <c r="EH95" s="19"/>
      <c r="EI95" s="20"/>
      <c r="EJ95" s="19"/>
      <c r="EK95" s="19"/>
      <c r="EL95" s="19"/>
      <c r="EM95" s="19"/>
      <c r="EN95" s="25"/>
      <c r="EO95" s="25"/>
      <c r="EP95" s="26">
        <f t="shared" si="132"/>
        <v>40</v>
      </c>
      <c r="EQ95" s="26">
        <f t="shared" si="132"/>
        <v>1788209.7851519999</v>
      </c>
    </row>
    <row r="96" spans="1:147" ht="60" customHeight="1" x14ac:dyDescent="0.25">
      <c r="A96" s="13"/>
      <c r="B96" s="13" t="s">
        <v>328</v>
      </c>
      <c r="C96" s="135" t="s">
        <v>329</v>
      </c>
      <c r="D96" s="67" t="s">
        <v>330</v>
      </c>
      <c r="E96" s="15">
        <v>13916</v>
      </c>
      <c r="F96" s="68">
        <v>5.88</v>
      </c>
      <c r="G96" s="136">
        <v>6.59E-2</v>
      </c>
      <c r="H96" s="49">
        <v>1</v>
      </c>
      <c r="I96" s="50"/>
      <c r="J96" s="48">
        <v>1.4</v>
      </c>
      <c r="K96" s="48">
        <v>1.68</v>
      </c>
      <c r="L96" s="48">
        <v>2.23</v>
      </c>
      <c r="M96" s="51">
        <v>2.57</v>
      </c>
      <c r="N96" s="19"/>
      <c r="O96" s="19"/>
      <c r="P96" s="52"/>
      <c r="Q96" s="19"/>
      <c r="R96" s="21">
        <v>54</v>
      </c>
      <c r="S96" s="19">
        <f t="shared" si="135"/>
        <v>4535082.8353152005</v>
      </c>
      <c r="T96" s="19"/>
      <c r="U96" s="19"/>
      <c r="V96" s="19"/>
      <c r="W96" s="19"/>
      <c r="X96" s="19"/>
      <c r="Y96" s="20"/>
      <c r="Z96" s="21"/>
      <c r="AA96" s="19"/>
      <c r="AB96" s="20"/>
      <c r="AC96" s="20"/>
      <c r="AD96" s="21"/>
      <c r="AE96" s="19"/>
      <c r="AF96" s="21"/>
      <c r="AG96" s="19"/>
      <c r="AH96" s="21"/>
      <c r="AI96" s="19"/>
      <c r="AJ96" s="19"/>
      <c r="AK96" s="19"/>
      <c r="AL96" s="21"/>
      <c r="AM96" s="21"/>
      <c r="AN96" s="19"/>
      <c r="AO96" s="19"/>
      <c r="AP96" s="55"/>
      <c r="AQ96" s="19"/>
      <c r="AR96" s="21"/>
      <c r="AS96" s="19"/>
      <c r="AT96" s="21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23"/>
      <c r="BY96" s="19"/>
      <c r="BZ96" s="19"/>
      <c r="CA96" s="19"/>
      <c r="CB96" s="21"/>
      <c r="CC96" s="19"/>
      <c r="CD96" s="19"/>
      <c r="CE96" s="19"/>
      <c r="CF96" s="19"/>
      <c r="CG96" s="19"/>
      <c r="CH96" s="19"/>
      <c r="CI96" s="19"/>
      <c r="CJ96" s="19"/>
      <c r="CK96" s="19"/>
      <c r="CL96" s="21"/>
      <c r="CM96" s="19"/>
      <c r="CN96" s="19"/>
      <c r="CO96" s="19"/>
      <c r="CP96" s="19"/>
      <c r="CQ96" s="19"/>
      <c r="CR96" s="21"/>
      <c r="CS96" s="19"/>
      <c r="CT96" s="21"/>
      <c r="CU96" s="19"/>
      <c r="CV96" s="21"/>
      <c r="CW96" s="19"/>
      <c r="CX96" s="19"/>
      <c r="CY96" s="19"/>
      <c r="CZ96" s="19"/>
      <c r="DA96" s="19"/>
      <c r="DB96" s="19"/>
      <c r="DC96" s="19"/>
      <c r="DD96" s="21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55"/>
      <c r="EA96" s="19"/>
      <c r="EB96" s="19"/>
      <c r="EC96" s="19"/>
      <c r="ED96" s="19"/>
      <c r="EE96" s="19"/>
      <c r="EF96" s="19"/>
      <c r="EG96" s="19"/>
      <c r="EH96" s="19"/>
      <c r="EI96" s="20"/>
      <c r="EJ96" s="19"/>
      <c r="EK96" s="19"/>
      <c r="EL96" s="19"/>
      <c r="EM96" s="19"/>
      <c r="EN96" s="25"/>
      <c r="EO96" s="25"/>
      <c r="EP96" s="26">
        <f t="shared" ref="EP96:EQ159" si="183">SUM(N96,X96,P96,R96,Z96,T96,V96,AD96,AF96,AH96,AJ96,AL96,AR96,AT96,AV96,AP96,CL96,CR96,CV96,BZ96,CB96,DB96,DD96,DF96,DH96,DJ96,DL96,DN96,AX96,AN96,AZ96,BB96,BD96,BF96,BH96,BJ96,BL96,BN96,BP96,BR96,BT96,ED96,EF96,DZ96,EB96,BV96,BX96,CT96,CN96,CP96,CX96,CZ96,CD96,CF96,CH96,CJ96,DP96,DR96,DT96,DV96,DX96,EH96,EJ96,EL96)</f>
        <v>54</v>
      </c>
      <c r="EQ96" s="26">
        <f t="shared" si="183"/>
        <v>4535082.8353152005</v>
      </c>
    </row>
    <row r="97" spans="1:147" ht="60" customHeight="1" x14ac:dyDescent="0.25">
      <c r="A97" s="13"/>
      <c r="B97" s="13" t="s">
        <v>331</v>
      </c>
      <c r="C97" s="135" t="s">
        <v>332</v>
      </c>
      <c r="D97" s="67" t="s">
        <v>333</v>
      </c>
      <c r="E97" s="15">
        <v>13916</v>
      </c>
      <c r="F97" s="68">
        <v>10.06</v>
      </c>
      <c r="G97" s="136">
        <v>6.59E-2</v>
      </c>
      <c r="H97" s="49">
        <v>1</v>
      </c>
      <c r="I97" s="50"/>
      <c r="J97" s="48">
        <v>1.4</v>
      </c>
      <c r="K97" s="48">
        <v>1.68</v>
      </c>
      <c r="L97" s="48">
        <v>2.23</v>
      </c>
      <c r="M97" s="51">
        <v>2.57</v>
      </c>
      <c r="N97" s="19"/>
      <c r="O97" s="19"/>
      <c r="P97" s="52"/>
      <c r="Q97" s="19"/>
      <c r="R97" s="21">
        <v>26</v>
      </c>
      <c r="S97" s="19">
        <f t="shared" si="135"/>
        <v>3735815.9057855997</v>
      </c>
      <c r="T97" s="19"/>
      <c r="U97" s="19"/>
      <c r="V97" s="19"/>
      <c r="W97" s="19"/>
      <c r="X97" s="19"/>
      <c r="Y97" s="20"/>
      <c r="Z97" s="21"/>
      <c r="AA97" s="19"/>
      <c r="AB97" s="20"/>
      <c r="AC97" s="20"/>
      <c r="AD97" s="21"/>
      <c r="AE97" s="19"/>
      <c r="AF97" s="21"/>
      <c r="AG97" s="19"/>
      <c r="AH97" s="21"/>
      <c r="AI97" s="19"/>
      <c r="AJ97" s="19"/>
      <c r="AK97" s="19"/>
      <c r="AL97" s="21"/>
      <c r="AM97" s="21"/>
      <c r="AN97" s="19"/>
      <c r="AO97" s="19"/>
      <c r="AP97" s="55"/>
      <c r="AQ97" s="19"/>
      <c r="AR97" s="21"/>
      <c r="AS97" s="19"/>
      <c r="AT97" s="21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23"/>
      <c r="BY97" s="19"/>
      <c r="BZ97" s="19"/>
      <c r="CA97" s="19"/>
      <c r="CB97" s="21"/>
      <c r="CC97" s="19"/>
      <c r="CD97" s="19"/>
      <c r="CE97" s="19"/>
      <c r="CF97" s="19"/>
      <c r="CG97" s="19"/>
      <c r="CH97" s="19"/>
      <c r="CI97" s="19"/>
      <c r="CJ97" s="19"/>
      <c r="CK97" s="19"/>
      <c r="CL97" s="21"/>
      <c r="CM97" s="19"/>
      <c r="CN97" s="19"/>
      <c r="CO97" s="19"/>
      <c r="CP97" s="19"/>
      <c r="CQ97" s="19"/>
      <c r="CR97" s="21"/>
      <c r="CS97" s="19"/>
      <c r="CT97" s="21"/>
      <c r="CU97" s="19"/>
      <c r="CV97" s="21"/>
      <c r="CW97" s="19"/>
      <c r="CX97" s="19"/>
      <c r="CY97" s="19"/>
      <c r="CZ97" s="19"/>
      <c r="DA97" s="19"/>
      <c r="DB97" s="19"/>
      <c r="DC97" s="19"/>
      <c r="DD97" s="21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55"/>
      <c r="EA97" s="19"/>
      <c r="EB97" s="19"/>
      <c r="EC97" s="19"/>
      <c r="ED97" s="19"/>
      <c r="EE97" s="19"/>
      <c r="EF97" s="19"/>
      <c r="EG97" s="19"/>
      <c r="EH97" s="19"/>
      <c r="EI97" s="20"/>
      <c r="EJ97" s="19"/>
      <c r="EK97" s="19"/>
      <c r="EL97" s="19"/>
      <c r="EM97" s="19"/>
      <c r="EN97" s="25"/>
      <c r="EO97" s="25"/>
      <c r="EP97" s="26">
        <f t="shared" si="183"/>
        <v>26</v>
      </c>
      <c r="EQ97" s="26">
        <f t="shared" si="183"/>
        <v>3735815.9057855997</v>
      </c>
    </row>
    <row r="98" spans="1:147" ht="60" customHeight="1" x14ac:dyDescent="0.25">
      <c r="A98" s="13"/>
      <c r="B98" s="13">
        <v>64</v>
      </c>
      <c r="C98" s="135" t="s">
        <v>334</v>
      </c>
      <c r="D98" s="63" t="s">
        <v>335</v>
      </c>
      <c r="E98" s="15">
        <v>13916</v>
      </c>
      <c r="F98" s="68">
        <v>7.66</v>
      </c>
      <c r="G98" s="136">
        <v>0.1106</v>
      </c>
      <c r="H98" s="49">
        <v>1</v>
      </c>
      <c r="I98" s="50"/>
      <c r="J98" s="48">
        <v>1.4</v>
      </c>
      <c r="K98" s="48">
        <v>1.68</v>
      </c>
      <c r="L98" s="48">
        <v>2.23</v>
      </c>
      <c r="M98" s="51">
        <v>2.57</v>
      </c>
      <c r="N98" s="19"/>
      <c r="O98" s="19">
        <f>(N98*$E98*$F98*((1-$G98)+$G98*$J98*$H98))</f>
        <v>0</v>
      </c>
      <c r="P98" s="52"/>
      <c r="Q98" s="19">
        <f>(P98*$E98*$F98*((1-$G98)+$G98*$J98*$H98))</f>
        <v>0</v>
      </c>
      <c r="R98" s="21">
        <v>44</v>
      </c>
      <c r="S98" s="19">
        <f t="shared" si="135"/>
        <v>4897745.2398335999</v>
      </c>
      <c r="T98" s="19"/>
      <c r="U98" s="19">
        <f>(T98*$E98*$F98*((1-$G98)+$G98*$J98*$H98))</f>
        <v>0</v>
      </c>
      <c r="V98" s="19"/>
      <c r="W98" s="19">
        <f>(V98*$E98*$F98*((1-$G98)+$G98*$J98*$H98))</f>
        <v>0</v>
      </c>
      <c r="X98" s="19"/>
      <c r="Y98" s="20">
        <f>SUM(X98*E98*F98*H98*J98*$Y$9)</f>
        <v>0</v>
      </c>
      <c r="Z98" s="21"/>
      <c r="AA98" s="19">
        <f>(Z98*$E98*$F98*((1-$G98)+$G98*$J98*$H98))</f>
        <v>0</v>
      </c>
      <c r="AB98" s="20"/>
      <c r="AC98" s="20"/>
      <c r="AD98" s="21"/>
      <c r="AE98" s="19">
        <f>(AD98*$E98*$F98*((1-$G98)+$G98*$J98*$H98))</f>
        <v>0</v>
      </c>
      <c r="AF98" s="21"/>
      <c r="AG98" s="19">
        <f>(AF98*$E98*$F98*((1-$G98)+$G98*$K98*$H98))</f>
        <v>0</v>
      </c>
      <c r="AH98" s="21"/>
      <c r="AI98" s="19">
        <f>(AH98*$E98*$F98*((1-$G98)+$G98*$K98*$H98))</f>
        <v>0</v>
      </c>
      <c r="AJ98" s="19"/>
      <c r="AK98" s="19">
        <f>(AJ98*$E98*$F98*((1-$G98)+$G98*$J98*$H98))</f>
        <v>0</v>
      </c>
      <c r="AL98" s="21"/>
      <c r="AM98" s="21">
        <f>SUM(AL98*E98*F98*H98*J98*$AM$9)</f>
        <v>0</v>
      </c>
      <c r="AN98" s="19"/>
      <c r="AO98" s="19">
        <f>(AN98*$E98*$F98*((1-$G98)+$G98*$J98*$H98))</f>
        <v>0</v>
      </c>
      <c r="AP98" s="19"/>
      <c r="AQ98" s="19">
        <f>(AP98*$E98*$F98*((1-$G98)+$G98*$J98*$H98))</f>
        <v>0</v>
      </c>
      <c r="AR98" s="21"/>
      <c r="AS98" s="19">
        <f>(AR98*$E98*$F98*((1-$G98)+$G98*$J98*$H98))</f>
        <v>0</v>
      </c>
      <c r="AT98" s="21"/>
      <c r="AU98" s="19">
        <f>(AT98*$E98*$F98*((1-$G98)+$G98*$J98*$H98))</f>
        <v>0</v>
      </c>
      <c r="AV98" s="19"/>
      <c r="AW98" s="19">
        <f>(AV98*$E98*$F98*((1-$G98)+$G98*$J98*$H98))</f>
        <v>0</v>
      </c>
      <c r="AX98" s="19"/>
      <c r="AY98" s="19">
        <f>(AX98*$E98*$F98*((1-$G98)+$G98*$J98*$H98))</f>
        <v>0</v>
      </c>
      <c r="AZ98" s="19"/>
      <c r="BA98" s="19">
        <f>(AZ98*$E98*$F98*((1-$G98)+$G98*$J98*$H98))</f>
        <v>0</v>
      </c>
      <c r="BB98" s="19"/>
      <c r="BC98" s="19">
        <f>(BB98*$E98*$F98*((1-$G98)+$G98*$J98*$H98))</f>
        <v>0</v>
      </c>
      <c r="BD98" s="19"/>
      <c r="BE98" s="19">
        <f>(BD98*$E98*$F98*((1-$G98)+$G98*$J98*$H98))</f>
        <v>0</v>
      </c>
      <c r="BF98" s="19"/>
      <c r="BG98" s="19">
        <f>(BF98*$E98*$F98*((1-$G98)+$G98*$J98*$H98))</f>
        <v>0</v>
      </c>
      <c r="BH98" s="19"/>
      <c r="BI98" s="19">
        <f>(BH98*$E98*$F98*((1-$G98)+$G98*$J98*$H98))</f>
        <v>0</v>
      </c>
      <c r="BJ98" s="19"/>
      <c r="BK98" s="19">
        <f>(BJ98*$E98*$F98*((1-$G98)+$G98*$J98*$H98))</f>
        <v>0</v>
      </c>
      <c r="BL98" s="19"/>
      <c r="BM98" s="19">
        <f>(BL98*$E98*$F98*((1-$G98)+$G98*$J98*$H98))</f>
        <v>0</v>
      </c>
      <c r="BN98" s="19"/>
      <c r="BO98" s="19">
        <f>(BN98*$E98*$F98*((1-$G98)+$G98*$J98*$H98))</f>
        <v>0</v>
      </c>
      <c r="BP98" s="19"/>
      <c r="BQ98" s="19">
        <f>(BP98*$E98*$F98*((1-$G98)+$G98*$J98*$H98))</f>
        <v>0</v>
      </c>
      <c r="BR98" s="19"/>
      <c r="BS98" s="19">
        <f>(BR98*$E98*$F98*((1-$G98)+$G98*$J98*$H98))</f>
        <v>0</v>
      </c>
      <c r="BT98" s="19"/>
      <c r="BU98" s="19">
        <f>(BT98*$E98*$F98*((1-$G98)+$G98*$J98*$H98))</f>
        <v>0</v>
      </c>
      <c r="BV98" s="19"/>
      <c r="BW98" s="19">
        <f>(BV98*$E98*$F98*((1-$G98)+$G98*$J98*$H98))</f>
        <v>0</v>
      </c>
      <c r="BX98" s="23"/>
      <c r="BY98" s="19">
        <f>(BX98*$E98*$F98*((1-$G98)+$G98*$J98*$H98))</f>
        <v>0</v>
      </c>
      <c r="BZ98" s="19"/>
      <c r="CA98" s="19">
        <f>(BZ98*$E98*$F98*((1-$G98)+$G98*$J98*$H98))</f>
        <v>0</v>
      </c>
      <c r="CB98" s="21">
        <v>6</v>
      </c>
      <c r="CC98" s="19">
        <f>(CB98*$E98*$F98*((1-$G98)+$G98*$J98*$H98))</f>
        <v>667874.35088639997</v>
      </c>
      <c r="CD98" s="19"/>
      <c r="CE98" s="19">
        <f>(CD98*$E98*$F98*((1-$G98)+$G98*$J98*$H98))</f>
        <v>0</v>
      </c>
      <c r="CF98" s="19"/>
      <c r="CG98" s="19">
        <f>(CF98*$E98*$F98*((1-$G98)+$G98*$J98*$H98))</f>
        <v>0</v>
      </c>
      <c r="CH98" s="19"/>
      <c r="CI98" s="19">
        <f>(CH98*$E98*$F98*((1-$G98)+$G98*$J98*$H98))</f>
        <v>0</v>
      </c>
      <c r="CJ98" s="19"/>
      <c r="CK98" s="19">
        <f>(CJ98*$E98*$F98*((1-$G98)+$G98*$J98*$H98))</f>
        <v>0</v>
      </c>
      <c r="CL98" s="21"/>
      <c r="CM98" s="19">
        <f>(CL98*$E98*$F98*((1-$G98)+$G98*$K98*$H98))</f>
        <v>0</v>
      </c>
      <c r="CN98" s="19"/>
      <c r="CO98" s="19">
        <f>(CN98*$E98*$F98*((1-$G98)+$G98*$K98*$H98))</f>
        <v>0</v>
      </c>
      <c r="CP98" s="19"/>
      <c r="CQ98" s="19">
        <f>(CP98*$E98*$F98*((1-$G98)+$G98*$K98*$H98))</f>
        <v>0</v>
      </c>
      <c r="CR98" s="21"/>
      <c r="CS98" s="19"/>
      <c r="CT98" s="21"/>
      <c r="CU98" s="19"/>
      <c r="CV98" s="21"/>
      <c r="CW98" s="19"/>
      <c r="CX98" s="19"/>
      <c r="CY98" s="19">
        <f>(CX98*$E98*$F98*((1-$G98)+$G98*$K98*$H98))</f>
        <v>0</v>
      </c>
      <c r="CZ98" s="19"/>
      <c r="DA98" s="19"/>
      <c r="DB98" s="19"/>
      <c r="DC98" s="19">
        <f>(DB98*$E98*$F98*((1-$G98)+$G98*$K98*$H98))</f>
        <v>0</v>
      </c>
      <c r="DD98" s="21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>
        <f>(DN98*$E98*$F98*((1-$G98)+$G98*$K98*$H98))</f>
        <v>0</v>
      </c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>
        <f>(DZ98*$E98*$F98*((1-$G98)+$G98*$J98*$H98))</f>
        <v>0</v>
      </c>
      <c r="EB98" s="19"/>
      <c r="EC98" s="19">
        <f>(EB98*$E98*$F98*((1-$G98)+$G98*$J98*$H98))</f>
        <v>0</v>
      </c>
      <c r="ED98" s="19"/>
      <c r="EE98" s="19">
        <f>(ED98*$E98*$F98*((1-$G98)+$G98*$J98*$H98))</f>
        <v>0</v>
      </c>
      <c r="EF98" s="19"/>
      <c r="EG98" s="19">
        <f>(EF98*$E98*$F98*((1-$G98)+$G98*$J98*$H98))</f>
        <v>0</v>
      </c>
      <c r="EH98" s="19"/>
      <c r="EI98" s="20">
        <f>EH98*E98*F98*H98*J98*$EI$9</f>
        <v>0</v>
      </c>
      <c r="EJ98" s="19"/>
      <c r="EK98" s="19">
        <f>(EJ98*$E98*$F98*((1-$G98)+$G98*$J98*$H98))</f>
        <v>0</v>
      </c>
      <c r="EL98" s="19"/>
      <c r="EM98" s="19">
        <f>(EL98*$E98*$F98*((1-$G98)+$G98*$K98*$H98))</f>
        <v>0</v>
      </c>
      <c r="EN98" s="25"/>
      <c r="EO98" s="25"/>
      <c r="EP98" s="26">
        <f t="shared" si="183"/>
        <v>50</v>
      </c>
      <c r="EQ98" s="26">
        <f t="shared" si="183"/>
        <v>5565619.5907199997</v>
      </c>
    </row>
    <row r="99" spans="1:147" ht="60" customHeight="1" x14ac:dyDescent="0.25">
      <c r="A99" s="13"/>
      <c r="B99" s="13" t="s">
        <v>336</v>
      </c>
      <c r="C99" s="135" t="s">
        <v>337</v>
      </c>
      <c r="D99" s="67" t="s">
        <v>338</v>
      </c>
      <c r="E99" s="69">
        <v>13916</v>
      </c>
      <c r="F99" s="68">
        <v>3.09</v>
      </c>
      <c r="G99" s="136">
        <v>0.1106</v>
      </c>
      <c r="H99" s="49">
        <v>1</v>
      </c>
      <c r="I99" s="50"/>
      <c r="J99" s="48">
        <v>1.4</v>
      </c>
      <c r="K99" s="48">
        <v>1.68</v>
      </c>
      <c r="L99" s="48">
        <v>2.23</v>
      </c>
      <c r="M99" s="51">
        <v>2.57</v>
      </c>
      <c r="N99" s="19"/>
      <c r="O99" s="19"/>
      <c r="P99" s="52"/>
      <c r="Q99" s="19"/>
      <c r="R99" s="21">
        <v>24</v>
      </c>
      <c r="S99" s="19">
        <f t="shared" si="135"/>
        <v>1077666.7071744001</v>
      </c>
      <c r="T99" s="19"/>
      <c r="U99" s="19"/>
      <c r="V99" s="19"/>
      <c r="W99" s="19"/>
      <c r="X99" s="19"/>
      <c r="Y99" s="20"/>
      <c r="Z99" s="21"/>
      <c r="AA99" s="19"/>
      <c r="AB99" s="20"/>
      <c r="AC99" s="20"/>
      <c r="AD99" s="21"/>
      <c r="AE99" s="19"/>
      <c r="AF99" s="21"/>
      <c r="AG99" s="19"/>
      <c r="AH99" s="21"/>
      <c r="AI99" s="19"/>
      <c r="AJ99" s="19"/>
      <c r="AK99" s="19"/>
      <c r="AL99" s="21"/>
      <c r="AM99" s="21"/>
      <c r="AN99" s="19"/>
      <c r="AO99" s="19"/>
      <c r="AP99" s="19"/>
      <c r="AQ99" s="19"/>
      <c r="AR99" s="21"/>
      <c r="AS99" s="19"/>
      <c r="AT99" s="21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23"/>
      <c r="BY99" s="19"/>
      <c r="BZ99" s="19"/>
      <c r="CA99" s="19"/>
      <c r="CB99" s="21"/>
      <c r="CC99" s="19"/>
      <c r="CD99" s="19"/>
      <c r="CE99" s="19"/>
      <c r="CF99" s="19"/>
      <c r="CG99" s="19"/>
      <c r="CH99" s="19"/>
      <c r="CI99" s="19"/>
      <c r="CJ99" s="19"/>
      <c r="CK99" s="19"/>
      <c r="CL99" s="21"/>
      <c r="CM99" s="19"/>
      <c r="CN99" s="19"/>
      <c r="CO99" s="19"/>
      <c r="CP99" s="19"/>
      <c r="CQ99" s="19"/>
      <c r="CR99" s="21"/>
      <c r="CS99" s="19"/>
      <c r="CT99" s="21"/>
      <c r="CU99" s="19"/>
      <c r="CV99" s="21"/>
      <c r="CW99" s="19"/>
      <c r="CX99" s="19"/>
      <c r="CY99" s="19"/>
      <c r="CZ99" s="19"/>
      <c r="DA99" s="19"/>
      <c r="DB99" s="19"/>
      <c r="DC99" s="19"/>
      <c r="DD99" s="21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20"/>
      <c r="EJ99" s="19"/>
      <c r="EK99" s="19"/>
      <c r="EL99" s="19"/>
      <c r="EM99" s="19"/>
      <c r="EN99" s="25"/>
      <c r="EO99" s="25"/>
      <c r="EP99" s="26">
        <f t="shared" si="183"/>
        <v>24</v>
      </c>
      <c r="EQ99" s="26">
        <f t="shared" si="183"/>
        <v>1077666.7071744001</v>
      </c>
    </row>
    <row r="100" spans="1:147" ht="60" customHeight="1" x14ac:dyDescent="0.25">
      <c r="A100" s="13"/>
      <c r="B100" s="13" t="s">
        <v>339</v>
      </c>
      <c r="C100" s="135" t="s">
        <v>340</v>
      </c>
      <c r="D100" s="67" t="s">
        <v>341</v>
      </c>
      <c r="E100" s="69">
        <v>13916</v>
      </c>
      <c r="F100" s="68">
        <v>7.85</v>
      </c>
      <c r="G100" s="136">
        <v>0.1106</v>
      </c>
      <c r="H100" s="49">
        <v>1</v>
      </c>
      <c r="I100" s="50"/>
      <c r="J100" s="48">
        <v>1.4</v>
      </c>
      <c r="K100" s="48">
        <v>1.68</v>
      </c>
      <c r="L100" s="48">
        <v>2.23</v>
      </c>
      <c r="M100" s="51">
        <v>2.57</v>
      </c>
      <c r="N100" s="19"/>
      <c r="O100" s="19"/>
      <c r="P100" s="52"/>
      <c r="Q100" s="19"/>
      <c r="R100" s="21">
        <v>40</v>
      </c>
      <c r="S100" s="19">
        <f t="shared" si="135"/>
        <v>4562936.1657600002</v>
      </c>
      <c r="T100" s="19"/>
      <c r="U100" s="19"/>
      <c r="V100" s="19"/>
      <c r="W100" s="19"/>
      <c r="X100" s="19"/>
      <c r="Y100" s="20"/>
      <c r="Z100" s="21"/>
      <c r="AA100" s="19"/>
      <c r="AB100" s="20"/>
      <c r="AC100" s="20"/>
      <c r="AD100" s="21"/>
      <c r="AE100" s="19"/>
      <c r="AF100" s="21"/>
      <c r="AG100" s="19"/>
      <c r="AH100" s="21"/>
      <c r="AI100" s="19"/>
      <c r="AJ100" s="19"/>
      <c r="AK100" s="19"/>
      <c r="AL100" s="21"/>
      <c r="AM100" s="21"/>
      <c r="AN100" s="19"/>
      <c r="AO100" s="19"/>
      <c r="AP100" s="19"/>
      <c r="AQ100" s="19"/>
      <c r="AR100" s="21"/>
      <c r="AS100" s="19"/>
      <c r="AT100" s="21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23"/>
      <c r="BY100" s="19"/>
      <c r="BZ100" s="19"/>
      <c r="CA100" s="19"/>
      <c r="CB100" s="21"/>
      <c r="CC100" s="19"/>
      <c r="CD100" s="19"/>
      <c r="CE100" s="19"/>
      <c r="CF100" s="19"/>
      <c r="CG100" s="19"/>
      <c r="CH100" s="19"/>
      <c r="CI100" s="19"/>
      <c r="CJ100" s="19"/>
      <c r="CK100" s="19"/>
      <c r="CL100" s="21"/>
      <c r="CM100" s="19"/>
      <c r="CN100" s="19"/>
      <c r="CO100" s="19"/>
      <c r="CP100" s="19"/>
      <c r="CQ100" s="19"/>
      <c r="CR100" s="21"/>
      <c r="CS100" s="19"/>
      <c r="CT100" s="21"/>
      <c r="CU100" s="19"/>
      <c r="CV100" s="21"/>
      <c r="CW100" s="19"/>
      <c r="CX100" s="19"/>
      <c r="CY100" s="19"/>
      <c r="CZ100" s="19"/>
      <c r="DA100" s="19"/>
      <c r="DB100" s="19"/>
      <c r="DC100" s="19"/>
      <c r="DD100" s="21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20"/>
      <c r="EJ100" s="19"/>
      <c r="EK100" s="19"/>
      <c r="EL100" s="19"/>
      <c r="EM100" s="19"/>
      <c r="EN100" s="25"/>
      <c r="EO100" s="25"/>
      <c r="EP100" s="26">
        <f t="shared" si="183"/>
        <v>40</v>
      </c>
      <c r="EQ100" s="26">
        <f t="shared" si="183"/>
        <v>4562936.1657600002</v>
      </c>
    </row>
    <row r="101" spans="1:147" ht="60" customHeight="1" x14ac:dyDescent="0.25">
      <c r="A101" s="13"/>
      <c r="B101" s="13" t="s">
        <v>342</v>
      </c>
      <c r="C101" s="135" t="s">
        <v>343</v>
      </c>
      <c r="D101" s="67" t="s">
        <v>344</v>
      </c>
      <c r="E101" s="69">
        <v>13916</v>
      </c>
      <c r="F101" s="68">
        <v>12.1</v>
      </c>
      <c r="G101" s="136">
        <v>0.1106</v>
      </c>
      <c r="H101" s="49">
        <v>1</v>
      </c>
      <c r="I101" s="50"/>
      <c r="J101" s="48">
        <v>1.4</v>
      </c>
      <c r="K101" s="48">
        <v>1.68</v>
      </c>
      <c r="L101" s="48">
        <v>2.23</v>
      </c>
      <c r="M101" s="51">
        <v>2.57</v>
      </c>
      <c r="N101" s="19"/>
      <c r="O101" s="19"/>
      <c r="P101" s="52"/>
      <c r="Q101" s="19"/>
      <c r="R101" s="21">
        <v>23</v>
      </c>
      <c r="S101" s="19">
        <f t="shared" si="135"/>
        <v>4044156.480672</v>
      </c>
      <c r="T101" s="19"/>
      <c r="U101" s="19"/>
      <c r="V101" s="19"/>
      <c r="W101" s="19"/>
      <c r="X101" s="19"/>
      <c r="Y101" s="20"/>
      <c r="Z101" s="21"/>
      <c r="AA101" s="19"/>
      <c r="AB101" s="20"/>
      <c r="AC101" s="20"/>
      <c r="AD101" s="21"/>
      <c r="AE101" s="19"/>
      <c r="AF101" s="21"/>
      <c r="AG101" s="19"/>
      <c r="AH101" s="21"/>
      <c r="AI101" s="19"/>
      <c r="AJ101" s="19"/>
      <c r="AK101" s="19"/>
      <c r="AL101" s="21"/>
      <c r="AM101" s="21"/>
      <c r="AN101" s="19"/>
      <c r="AO101" s="19"/>
      <c r="AP101" s="19"/>
      <c r="AQ101" s="19"/>
      <c r="AR101" s="21"/>
      <c r="AS101" s="19"/>
      <c r="AT101" s="21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23"/>
      <c r="BY101" s="19"/>
      <c r="BZ101" s="19"/>
      <c r="CA101" s="19"/>
      <c r="CB101" s="21"/>
      <c r="CC101" s="19"/>
      <c r="CD101" s="19"/>
      <c r="CE101" s="19"/>
      <c r="CF101" s="19"/>
      <c r="CG101" s="19"/>
      <c r="CH101" s="19"/>
      <c r="CI101" s="19"/>
      <c r="CJ101" s="19"/>
      <c r="CK101" s="19"/>
      <c r="CL101" s="21"/>
      <c r="CM101" s="19"/>
      <c r="CN101" s="19"/>
      <c r="CO101" s="19"/>
      <c r="CP101" s="19"/>
      <c r="CQ101" s="19"/>
      <c r="CR101" s="21"/>
      <c r="CS101" s="19"/>
      <c r="CT101" s="21"/>
      <c r="CU101" s="19"/>
      <c r="CV101" s="21"/>
      <c r="CW101" s="19"/>
      <c r="CX101" s="19"/>
      <c r="CY101" s="19"/>
      <c r="CZ101" s="19"/>
      <c r="DA101" s="19"/>
      <c r="DB101" s="19"/>
      <c r="DC101" s="19"/>
      <c r="DD101" s="21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20"/>
      <c r="EJ101" s="19"/>
      <c r="EK101" s="19"/>
      <c r="EL101" s="19"/>
      <c r="EM101" s="19"/>
      <c r="EN101" s="25"/>
      <c r="EO101" s="25"/>
      <c r="EP101" s="26">
        <f t="shared" si="183"/>
        <v>23</v>
      </c>
      <c r="EQ101" s="26">
        <f t="shared" si="183"/>
        <v>4044156.480672</v>
      </c>
    </row>
    <row r="102" spans="1:147" ht="60" customHeight="1" x14ac:dyDescent="0.25">
      <c r="A102" s="13"/>
      <c r="B102" s="13">
        <v>65</v>
      </c>
      <c r="C102" s="135" t="s">
        <v>345</v>
      </c>
      <c r="D102" s="47" t="s">
        <v>346</v>
      </c>
      <c r="E102" s="15">
        <v>13916</v>
      </c>
      <c r="F102" s="68">
        <v>8.57</v>
      </c>
      <c r="G102" s="136">
        <v>0.15079999999999999</v>
      </c>
      <c r="H102" s="49">
        <v>1</v>
      </c>
      <c r="I102" s="50"/>
      <c r="J102" s="56">
        <v>1.4</v>
      </c>
      <c r="K102" s="56">
        <v>1.68</v>
      </c>
      <c r="L102" s="56">
        <v>2.23</v>
      </c>
      <c r="M102" s="57">
        <v>2.57</v>
      </c>
      <c r="N102" s="19"/>
      <c r="O102" s="19">
        <f>(N102*$E102*$F102*((1-$G102)+$G102*$J102*$H102))</f>
        <v>0</v>
      </c>
      <c r="P102" s="52"/>
      <c r="Q102" s="19">
        <f>(P102*$E102*$F102*((1-$G102)+$G102*$J102*$H102))</f>
        <v>0</v>
      </c>
      <c r="R102" s="21">
        <v>31</v>
      </c>
      <c r="S102" s="19">
        <f t="shared" si="135"/>
        <v>3920070.6035904</v>
      </c>
      <c r="T102" s="19"/>
      <c r="U102" s="19">
        <f>(T102*$E102*$F102*((1-$G102)+$G102*$J102*$H102))</f>
        <v>0</v>
      </c>
      <c r="V102" s="19"/>
      <c r="W102" s="19">
        <f>(V102*$E102*$F102*((1-$G102)+$G102*$J102*$H102))</f>
        <v>0</v>
      </c>
      <c r="X102" s="19"/>
      <c r="Y102" s="20">
        <f>SUM(X102*E102*F102*H102*J102*$Y$9)</f>
        <v>0</v>
      </c>
      <c r="Z102" s="21"/>
      <c r="AA102" s="19">
        <f>(Z102*$E102*$F102*((1-$G102)+$G102*$J102*$H102))</f>
        <v>0</v>
      </c>
      <c r="AB102" s="20"/>
      <c r="AC102" s="20"/>
      <c r="AD102" s="21"/>
      <c r="AE102" s="19">
        <f>(AD102*$E102*$F102*((1-$G102)+$G102*$J102*$H102))</f>
        <v>0</v>
      </c>
      <c r="AF102" s="21">
        <v>3</v>
      </c>
      <c r="AG102" s="19">
        <f>(AF102*$E102*$F102*((1-$G102)+$G102*$K102*$H102))</f>
        <v>394468.58923583996</v>
      </c>
      <c r="AH102" s="21"/>
      <c r="AI102" s="19">
        <f>(AH102*$E102*$F102*((1-$G102)+$G102*$K102*$H102))</f>
        <v>0</v>
      </c>
      <c r="AJ102" s="19"/>
      <c r="AK102" s="19">
        <f>(AJ102*$E102*$F102*((1-$G102)+$G102*$J102*$H102))</f>
        <v>0</v>
      </c>
      <c r="AL102" s="21"/>
      <c r="AM102" s="21">
        <f>SUM(AL102*E102*F102*H102*J102*$AM$9)</f>
        <v>0</v>
      </c>
      <c r="AN102" s="19"/>
      <c r="AO102" s="19">
        <f>(AN102*$E102*$F102*((1-$G102)+$G102*$J102*$H102))</f>
        <v>0</v>
      </c>
      <c r="AP102" s="19"/>
      <c r="AQ102" s="19">
        <f>(AP102*$E102*$F102*((1-$G102)+$G102*$J102*$H102))</f>
        <v>0</v>
      </c>
      <c r="AR102" s="21"/>
      <c r="AS102" s="19">
        <f>(AR102*$E102*$F102*((1-$G102)+$G102*$J102*$H102))</f>
        <v>0</v>
      </c>
      <c r="AT102" s="21"/>
      <c r="AU102" s="19">
        <f>(AT102*$E102*$F102*((1-$G102)+$G102*$J102*$H102))</f>
        <v>0</v>
      </c>
      <c r="AV102" s="19"/>
      <c r="AW102" s="19">
        <f>(AV102*$E102*$F102*((1-$G102)+$G102*$J102*$H102))</f>
        <v>0</v>
      </c>
      <c r="AX102" s="19"/>
      <c r="AY102" s="19">
        <f>(AX102*$E102*$F102*((1-$G102)+$G102*$J102*$H102))</f>
        <v>0</v>
      </c>
      <c r="AZ102" s="19"/>
      <c r="BA102" s="19">
        <f>(AZ102*$E102*$F102*((1-$G102)+$G102*$J102*$H102))</f>
        <v>0</v>
      </c>
      <c r="BB102" s="19"/>
      <c r="BC102" s="19">
        <f>(BB102*$E102*$F102*((1-$G102)+$G102*$J102*$H102))</f>
        <v>0</v>
      </c>
      <c r="BD102" s="19"/>
      <c r="BE102" s="19">
        <f>(BD102*$E102*$F102*((1-$G102)+$G102*$J102*$H102))</f>
        <v>0</v>
      </c>
      <c r="BF102" s="19"/>
      <c r="BG102" s="19">
        <f>(BF102*$E102*$F102*((1-$G102)+$G102*$J102*$H102))</f>
        <v>0</v>
      </c>
      <c r="BH102" s="19"/>
      <c r="BI102" s="19">
        <f>(BH102*$E102*$F102*((1-$G102)+$G102*$J102*$H102))</f>
        <v>0</v>
      </c>
      <c r="BJ102" s="19"/>
      <c r="BK102" s="19">
        <f>(BJ102*$E102*$F102*((1-$G102)+$G102*$J102*$H102))</f>
        <v>0</v>
      </c>
      <c r="BL102" s="19"/>
      <c r="BM102" s="19">
        <f>(BL102*$E102*$F102*((1-$G102)+$G102*$J102*$H102))</f>
        <v>0</v>
      </c>
      <c r="BN102" s="19"/>
      <c r="BO102" s="19">
        <f>(BN102*$E102*$F102*((1-$G102)+$G102*$J102*$H102))</f>
        <v>0</v>
      </c>
      <c r="BP102" s="19"/>
      <c r="BQ102" s="19">
        <f>(BP102*$E102*$F102*((1-$G102)+$G102*$J102*$H102))</f>
        <v>0</v>
      </c>
      <c r="BR102" s="19"/>
      <c r="BS102" s="19">
        <f>(BR102*$E102*$F102*((1-$G102)+$G102*$J102*$H102))</f>
        <v>0</v>
      </c>
      <c r="BT102" s="19"/>
      <c r="BU102" s="19">
        <f>(BT102*$E102*$F102*((1-$G102)+$G102*$J102*$H102))</f>
        <v>0</v>
      </c>
      <c r="BV102" s="19"/>
      <c r="BW102" s="19">
        <f>(BV102*$E102*$F102*((1-$G102)+$G102*$J102*$H102))</f>
        <v>0</v>
      </c>
      <c r="BX102" s="23"/>
      <c r="BY102" s="19">
        <f>(BX102*$E102*$F102*((1-$G102)+$G102*$J102*$H102))</f>
        <v>0</v>
      </c>
      <c r="BZ102" s="19"/>
      <c r="CA102" s="19">
        <f>(BZ102*$E102*$F102*((1-$G102)+$G102*$J102*$H102))</f>
        <v>0</v>
      </c>
      <c r="CB102" s="21"/>
      <c r="CC102" s="19">
        <f>(CB102*$E102*$F102*((1-$G102)+$G102*$J102*$H102))</f>
        <v>0</v>
      </c>
      <c r="CD102" s="19"/>
      <c r="CE102" s="19">
        <f>(CD102*$E102*$F102*((1-$G102)+$G102*$J102*$H102))</f>
        <v>0</v>
      </c>
      <c r="CF102" s="19"/>
      <c r="CG102" s="19">
        <f>(CF102*$E102*$F102*((1-$G102)+$G102*$J102*$H102))</f>
        <v>0</v>
      </c>
      <c r="CH102" s="19"/>
      <c r="CI102" s="19">
        <f>(CH102*$E102*$F102*((1-$G102)+$G102*$J102*$H102))</f>
        <v>0</v>
      </c>
      <c r="CJ102" s="19">
        <v>50</v>
      </c>
      <c r="CK102" s="19">
        <f>(CJ102*$E102*$F102*((1-$G102)+$G102*$J102*$H102))</f>
        <v>6322694.5219199993</v>
      </c>
      <c r="CL102" s="21"/>
      <c r="CM102" s="19">
        <f>(CL102*$E102*$F102*((1-$G102)+$G102*$K102*$H102))</f>
        <v>0</v>
      </c>
      <c r="CN102" s="19"/>
      <c r="CO102" s="19">
        <f>(CN102*$E102*$F102*((1-$G102)+$G102*$K102*$H102))</f>
        <v>0</v>
      </c>
      <c r="CP102" s="19"/>
      <c r="CQ102" s="19">
        <f>(CP102*$E102*$F102*((1-$G102)+$G102*$K102*$H102))</f>
        <v>0</v>
      </c>
      <c r="CR102" s="21"/>
      <c r="CS102" s="19"/>
      <c r="CT102" s="21"/>
      <c r="CU102" s="19"/>
      <c r="CV102" s="21"/>
      <c r="CW102" s="19"/>
      <c r="CX102" s="19"/>
      <c r="CY102" s="19">
        <f>(CX102*$E102*$F102*((1-$G102)+$G102*$K102*$H102))</f>
        <v>0</v>
      </c>
      <c r="CZ102" s="19"/>
      <c r="DA102" s="19"/>
      <c r="DB102" s="19"/>
      <c r="DC102" s="19">
        <f>(DB102*$E102*$F102*((1-$G102)+$G102*$K102*$H102))</f>
        <v>0</v>
      </c>
      <c r="DD102" s="21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>
        <f>(DN102*$E102*$F102*((1-$G102)+$G102*$K102*$H102))</f>
        <v>0</v>
      </c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>
        <f>(DZ102*$E102*$F102*((1-$G102)+$G102*$J102*$H102))</f>
        <v>0</v>
      </c>
      <c r="EB102" s="19"/>
      <c r="EC102" s="19">
        <f>(EB102*$E102*$F102*((1-$G102)+$G102*$J102*$H102))</f>
        <v>0</v>
      </c>
      <c r="ED102" s="19"/>
      <c r="EE102" s="19">
        <f>(ED102*$E102*$F102*((1-$G102)+$G102*$J102*$H102))</f>
        <v>0</v>
      </c>
      <c r="EF102" s="19"/>
      <c r="EG102" s="19">
        <f>(EF102*$E102*$F102*((1-$G102)+$G102*$J102*$H102))</f>
        <v>0</v>
      </c>
      <c r="EH102" s="19"/>
      <c r="EI102" s="20">
        <f>EH102*E102*F102*H102*J102*$EI$9</f>
        <v>0</v>
      </c>
      <c r="EJ102" s="19"/>
      <c r="EK102" s="19">
        <f>(EJ102*$E102*$F102*((1-$G102)+$G102*$J102*$H102))</f>
        <v>0</v>
      </c>
      <c r="EL102" s="19"/>
      <c r="EM102" s="19">
        <f>(EL102*$E102*$F102*((1-$G102)+$G102*$K102*$H102))</f>
        <v>0</v>
      </c>
      <c r="EN102" s="25"/>
      <c r="EO102" s="25"/>
      <c r="EP102" s="26">
        <f t="shared" si="183"/>
        <v>84</v>
      </c>
      <c r="EQ102" s="26">
        <f t="shared" si="183"/>
        <v>10637233.714746241</v>
      </c>
    </row>
    <row r="103" spans="1:147" ht="60" customHeight="1" x14ac:dyDescent="0.25">
      <c r="A103" s="13"/>
      <c r="B103" s="13" t="s">
        <v>347</v>
      </c>
      <c r="C103" s="135" t="s">
        <v>348</v>
      </c>
      <c r="D103" s="67" t="s">
        <v>349</v>
      </c>
      <c r="E103" s="69">
        <v>13916</v>
      </c>
      <c r="F103" s="68">
        <v>5.08</v>
      </c>
      <c r="G103" s="136">
        <v>0.15079999999999999</v>
      </c>
      <c r="H103" s="49">
        <v>1</v>
      </c>
      <c r="I103" s="50"/>
      <c r="J103" s="56">
        <v>1.4</v>
      </c>
      <c r="K103" s="56">
        <v>1.68</v>
      </c>
      <c r="L103" s="56">
        <v>2.23</v>
      </c>
      <c r="M103" s="57">
        <v>2.57</v>
      </c>
      <c r="N103" s="19"/>
      <c r="O103" s="19"/>
      <c r="P103" s="52"/>
      <c r="Q103" s="19"/>
      <c r="R103" s="21">
        <v>14</v>
      </c>
      <c r="S103" s="19">
        <f t="shared" si="135"/>
        <v>1049404.9810943999</v>
      </c>
      <c r="T103" s="19"/>
      <c r="U103" s="19"/>
      <c r="V103" s="19"/>
      <c r="W103" s="19"/>
      <c r="X103" s="19"/>
      <c r="Y103" s="20"/>
      <c r="Z103" s="21"/>
      <c r="AA103" s="19"/>
      <c r="AB103" s="20"/>
      <c r="AC103" s="20"/>
      <c r="AD103" s="21"/>
      <c r="AE103" s="19"/>
      <c r="AF103" s="21"/>
      <c r="AG103" s="19"/>
      <c r="AH103" s="21"/>
      <c r="AI103" s="19"/>
      <c r="AJ103" s="19"/>
      <c r="AK103" s="19"/>
      <c r="AL103" s="21"/>
      <c r="AM103" s="21"/>
      <c r="AN103" s="19"/>
      <c r="AO103" s="19"/>
      <c r="AP103" s="19"/>
      <c r="AQ103" s="19"/>
      <c r="AR103" s="21"/>
      <c r="AS103" s="19"/>
      <c r="AT103" s="21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23"/>
      <c r="BY103" s="19"/>
      <c r="BZ103" s="19"/>
      <c r="CA103" s="19"/>
      <c r="CB103" s="21"/>
      <c r="CC103" s="19"/>
      <c r="CD103" s="19"/>
      <c r="CE103" s="19"/>
      <c r="CF103" s="19"/>
      <c r="CG103" s="19"/>
      <c r="CH103" s="19"/>
      <c r="CI103" s="19"/>
      <c r="CJ103" s="19"/>
      <c r="CK103" s="19"/>
      <c r="CL103" s="21"/>
      <c r="CM103" s="19"/>
      <c r="CN103" s="19"/>
      <c r="CO103" s="19"/>
      <c r="CP103" s="19"/>
      <c r="CQ103" s="19"/>
      <c r="CR103" s="21"/>
      <c r="CS103" s="19"/>
      <c r="CT103" s="21"/>
      <c r="CU103" s="19"/>
      <c r="CV103" s="21"/>
      <c r="CW103" s="19"/>
      <c r="CX103" s="19"/>
      <c r="CY103" s="19"/>
      <c r="CZ103" s="19"/>
      <c r="DA103" s="19"/>
      <c r="DB103" s="19"/>
      <c r="DC103" s="19"/>
      <c r="DD103" s="21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20"/>
      <c r="EJ103" s="19"/>
      <c r="EK103" s="19"/>
      <c r="EL103" s="19"/>
      <c r="EM103" s="19"/>
      <c r="EN103" s="25"/>
      <c r="EO103" s="25"/>
      <c r="EP103" s="26">
        <f t="shared" si="183"/>
        <v>14</v>
      </c>
      <c r="EQ103" s="26">
        <f t="shared" si="183"/>
        <v>1049404.9810943999</v>
      </c>
    </row>
    <row r="104" spans="1:147" ht="60" customHeight="1" x14ac:dyDescent="0.25">
      <c r="A104" s="13"/>
      <c r="B104" s="13" t="s">
        <v>350</v>
      </c>
      <c r="C104" s="135" t="s">
        <v>351</v>
      </c>
      <c r="D104" s="67" t="s">
        <v>352</v>
      </c>
      <c r="E104" s="69">
        <v>13916</v>
      </c>
      <c r="F104" s="68">
        <v>8.59</v>
      </c>
      <c r="G104" s="136">
        <v>0.15079999999999999</v>
      </c>
      <c r="H104" s="49">
        <v>1</v>
      </c>
      <c r="I104" s="50"/>
      <c r="J104" s="56">
        <v>1.4</v>
      </c>
      <c r="K104" s="56">
        <v>1.68</v>
      </c>
      <c r="L104" s="56">
        <v>2.23</v>
      </c>
      <c r="M104" s="57">
        <v>2.57</v>
      </c>
      <c r="N104" s="19"/>
      <c r="O104" s="19"/>
      <c r="P104" s="52"/>
      <c r="Q104" s="19"/>
      <c r="R104" s="21">
        <v>12</v>
      </c>
      <c r="S104" s="19">
        <f t="shared" si="135"/>
        <v>1520987.9844096</v>
      </c>
      <c r="T104" s="19"/>
      <c r="U104" s="19"/>
      <c r="V104" s="19"/>
      <c r="W104" s="19"/>
      <c r="X104" s="19"/>
      <c r="Y104" s="20"/>
      <c r="Z104" s="21"/>
      <c r="AA104" s="19"/>
      <c r="AB104" s="20"/>
      <c r="AC104" s="20"/>
      <c r="AD104" s="21"/>
      <c r="AE104" s="19"/>
      <c r="AF104" s="21"/>
      <c r="AG104" s="19"/>
      <c r="AH104" s="21"/>
      <c r="AI104" s="19"/>
      <c r="AJ104" s="19"/>
      <c r="AK104" s="19"/>
      <c r="AL104" s="21"/>
      <c r="AM104" s="21"/>
      <c r="AN104" s="19"/>
      <c r="AO104" s="19"/>
      <c r="AP104" s="19"/>
      <c r="AQ104" s="19"/>
      <c r="AR104" s="21"/>
      <c r="AS104" s="19"/>
      <c r="AT104" s="21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23"/>
      <c r="BY104" s="19"/>
      <c r="BZ104" s="19"/>
      <c r="CA104" s="19"/>
      <c r="CB104" s="21"/>
      <c r="CC104" s="19"/>
      <c r="CD104" s="19"/>
      <c r="CE104" s="19"/>
      <c r="CF104" s="19"/>
      <c r="CG104" s="19"/>
      <c r="CH104" s="19"/>
      <c r="CI104" s="19"/>
      <c r="CJ104" s="19"/>
      <c r="CK104" s="19"/>
      <c r="CL104" s="21"/>
      <c r="CM104" s="19"/>
      <c r="CN104" s="19"/>
      <c r="CO104" s="19"/>
      <c r="CP104" s="19"/>
      <c r="CQ104" s="19"/>
      <c r="CR104" s="21"/>
      <c r="CS104" s="19"/>
      <c r="CT104" s="21"/>
      <c r="CU104" s="19"/>
      <c r="CV104" s="21"/>
      <c r="CW104" s="19"/>
      <c r="CX104" s="19"/>
      <c r="CY104" s="19"/>
      <c r="CZ104" s="19"/>
      <c r="DA104" s="19"/>
      <c r="DB104" s="19"/>
      <c r="DC104" s="19"/>
      <c r="DD104" s="21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20"/>
      <c r="EJ104" s="19"/>
      <c r="EK104" s="19"/>
      <c r="EL104" s="19"/>
      <c r="EM104" s="19"/>
      <c r="EN104" s="25"/>
      <c r="EO104" s="25"/>
      <c r="EP104" s="26">
        <f t="shared" si="183"/>
        <v>12</v>
      </c>
      <c r="EQ104" s="26">
        <f t="shared" si="183"/>
        <v>1520987.9844096</v>
      </c>
    </row>
    <row r="105" spans="1:147" ht="60" customHeight="1" x14ac:dyDescent="0.25">
      <c r="A105" s="13"/>
      <c r="B105" s="13" t="s">
        <v>353</v>
      </c>
      <c r="C105" s="135" t="s">
        <v>354</v>
      </c>
      <c r="D105" s="67" t="s">
        <v>355</v>
      </c>
      <c r="E105" s="69">
        <v>13916</v>
      </c>
      <c r="F105" s="68">
        <v>13.98</v>
      </c>
      <c r="G105" s="136">
        <v>0.15079999999999999</v>
      </c>
      <c r="H105" s="49">
        <v>1</v>
      </c>
      <c r="I105" s="50"/>
      <c r="J105" s="56">
        <v>1.4</v>
      </c>
      <c r="K105" s="56">
        <v>1.68</v>
      </c>
      <c r="L105" s="56">
        <v>2.23</v>
      </c>
      <c r="M105" s="57">
        <v>2.57</v>
      </c>
      <c r="N105" s="19"/>
      <c r="O105" s="19"/>
      <c r="P105" s="52"/>
      <c r="Q105" s="19"/>
      <c r="R105" s="21">
        <v>9</v>
      </c>
      <c r="S105" s="19">
        <f t="shared" si="135"/>
        <v>1856526.0787583999</v>
      </c>
      <c r="T105" s="19"/>
      <c r="U105" s="19"/>
      <c r="V105" s="19"/>
      <c r="W105" s="19"/>
      <c r="X105" s="19"/>
      <c r="Y105" s="20"/>
      <c r="Z105" s="21"/>
      <c r="AA105" s="19"/>
      <c r="AB105" s="20"/>
      <c r="AC105" s="20"/>
      <c r="AD105" s="21"/>
      <c r="AE105" s="19"/>
      <c r="AF105" s="21"/>
      <c r="AG105" s="19"/>
      <c r="AH105" s="21"/>
      <c r="AI105" s="19"/>
      <c r="AJ105" s="19"/>
      <c r="AK105" s="19"/>
      <c r="AL105" s="21"/>
      <c r="AM105" s="21"/>
      <c r="AN105" s="19"/>
      <c r="AO105" s="19"/>
      <c r="AP105" s="19"/>
      <c r="AQ105" s="19"/>
      <c r="AR105" s="21"/>
      <c r="AS105" s="19"/>
      <c r="AT105" s="21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23"/>
      <c r="BY105" s="19"/>
      <c r="BZ105" s="19"/>
      <c r="CA105" s="19"/>
      <c r="CB105" s="21"/>
      <c r="CC105" s="19"/>
      <c r="CD105" s="19"/>
      <c r="CE105" s="19"/>
      <c r="CF105" s="19"/>
      <c r="CG105" s="19"/>
      <c r="CH105" s="19"/>
      <c r="CI105" s="19"/>
      <c r="CJ105" s="19"/>
      <c r="CK105" s="19"/>
      <c r="CL105" s="21"/>
      <c r="CM105" s="19"/>
      <c r="CN105" s="19"/>
      <c r="CO105" s="19"/>
      <c r="CP105" s="19"/>
      <c r="CQ105" s="19"/>
      <c r="CR105" s="21"/>
      <c r="CS105" s="19"/>
      <c r="CT105" s="21"/>
      <c r="CU105" s="19"/>
      <c r="CV105" s="21"/>
      <c r="CW105" s="19"/>
      <c r="CX105" s="19"/>
      <c r="CY105" s="19"/>
      <c r="CZ105" s="19"/>
      <c r="DA105" s="19"/>
      <c r="DB105" s="19"/>
      <c r="DC105" s="19"/>
      <c r="DD105" s="21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20"/>
      <c r="EJ105" s="19"/>
      <c r="EK105" s="19"/>
      <c r="EL105" s="19"/>
      <c r="EM105" s="19"/>
      <c r="EN105" s="25"/>
      <c r="EO105" s="25"/>
      <c r="EP105" s="26">
        <f t="shared" si="183"/>
        <v>9</v>
      </c>
      <c r="EQ105" s="26">
        <f t="shared" si="183"/>
        <v>1856526.0787583999</v>
      </c>
    </row>
    <row r="106" spans="1:147" s="132" customFormat="1" ht="60" customHeight="1" x14ac:dyDescent="0.25">
      <c r="A106" s="13"/>
      <c r="B106" s="13">
        <v>66</v>
      </c>
      <c r="C106" s="135" t="s">
        <v>356</v>
      </c>
      <c r="D106" s="47" t="s">
        <v>357</v>
      </c>
      <c r="E106" s="15">
        <v>13916</v>
      </c>
      <c r="F106" s="68">
        <v>9.65</v>
      </c>
      <c r="G106" s="136">
        <v>0.14910000000000001</v>
      </c>
      <c r="H106" s="49">
        <v>1</v>
      </c>
      <c r="I106" s="50"/>
      <c r="J106" s="56">
        <v>1.4</v>
      </c>
      <c r="K106" s="56">
        <v>1.68</v>
      </c>
      <c r="L106" s="56">
        <v>2.23</v>
      </c>
      <c r="M106" s="57">
        <v>2.57</v>
      </c>
      <c r="N106" s="19"/>
      <c r="O106" s="19">
        <f>(N106*$E106*$F106*((1-$G106)+$G106*$J106*$H106))</f>
        <v>0</v>
      </c>
      <c r="P106" s="52"/>
      <c r="Q106" s="19">
        <f>(P106*$E106*$F106*((1-$G106)+$G106*$J106*$H106))</f>
        <v>0</v>
      </c>
      <c r="R106" s="21">
        <v>40</v>
      </c>
      <c r="S106" s="19">
        <f t="shared" si="135"/>
        <v>5691936.7926399997</v>
      </c>
      <c r="T106" s="19"/>
      <c r="U106" s="19">
        <f>(T106*$E106*$F106*((1-$G106)+$G106*$J106*$H106))</f>
        <v>0</v>
      </c>
      <c r="V106" s="19"/>
      <c r="W106" s="19">
        <f>(V106*$E106*$F106*((1-$G106)+$G106*$J106*$H106))</f>
        <v>0</v>
      </c>
      <c r="X106" s="19"/>
      <c r="Y106" s="20">
        <f>SUM(X106*E106*F106*H106*J106*$Y$9)</f>
        <v>0</v>
      </c>
      <c r="Z106" s="21"/>
      <c r="AA106" s="19">
        <f>(Z106*$E106*$F106*((1-$G106)+$G106*$J106*$H106))</f>
        <v>0</v>
      </c>
      <c r="AB106" s="20"/>
      <c r="AC106" s="20"/>
      <c r="AD106" s="21"/>
      <c r="AE106" s="19">
        <f>(AD106*$E106*$F106*((1-$G106)+$G106*$J106*$H106))</f>
        <v>0</v>
      </c>
      <c r="AF106" s="21"/>
      <c r="AG106" s="19">
        <f>(AF106*$E106*$F106*((1-$G106)+$G106*$K106*$H106))</f>
        <v>0</v>
      </c>
      <c r="AH106" s="21"/>
      <c r="AI106" s="19">
        <f>(AH106*$E106*$F106*((1-$G106)+$G106*$K106*$H106))</f>
        <v>0</v>
      </c>
      <c r="AJ106" s="19"/>
      <c r="AK106" s="19">
        <f>(AJ106*$E106*$F106*((1-$G106)+$G106*$J106*$H106))</f>
        <v>0</v>
      </c>
      <c r="AL106" s="21"/>
      <c r="AM106" s="21">
        <f>SUM(AL106*E106*F106*H106*J106*$AM$9)</f>
        <v>0</v>
      </c>
      <c r="AN106" s="19"/>
      <c r="AO106" s="19">
        <f>(AN106*$E106*$F106*((1-$G106)+$G106*$J106*$H106))</f>
        <v>0</v>
      </c>
      <c r="AP106" s="19"/>
      <c r="AQ106" s="19">
        <f>(AP106*$E106*$F106*((1-$G106)+$G106*$J106*$H106))</f>
        <v>0</v>
      </c>
      <c r="AR106" s="21"/>
      <c r="AS106" s="19">
        <f>(AR106*$E106*$F106*((1-$G106)+$G106*$J106*$H106))</f>
        <v>0</v>
      </c>
      <c r="AT106" s="21"/>
      <c r="AU106" s="19">
        <f>(AT106*$E106*$F106*((1-$G106)+$G106*$J106*$H106))</f>
        <v>0</v>
      </c>
      <c r="AV106" s="19"/>
      <c r="AW106" s="19">
        <f>(AV106*$E106*$F106*((1-$G106)+$G106*$J106*$H106))</f>
        <v>0</v>
      </c>
      <c r="AX106" s="19"/>
      <c r="AY106" s="19">
        <f>(AX106*$E106*$F106*((1-$G106)+$G106*$J106*$H106))</f>
        <v>0</v>
      </c>
      <c r="AZ106" s="19"/>
      <c r="BA106" s="19">
        <f>(AZ106*$E106*$F106*((1-$G106)+$G106*$J106*$H106))</f>
        <v>0</v>
      </c>
      <c r="BB106" s="19"/>
      <c r="BC106" s="19">
        <f>(BB106*$E106*$F106*((1-$G106)+$G106*$J106*$H106))</f>
        <v>0</v>
      </c>
      <c r="BD106" s="19"/>
      <c r="BE106" s="19">
        <f>(BD106*$E106*$F106*((1-$G106)+$G106*$J106*$H106))</f>
        <v>0</v>
      </c>
      <c r="BF106" s="19"/>
      <c r="BG106" s="19">
        <f>(BF106*$E106*$F106*((1-$G106)+$G106*$J106*$H106))</f>
        <v>0</v>
      </c>
      <c r="BH106" s="19"/>
      <c r="BI106" s="19">
        <f>(BH106*$E106*$F106*((1-$G106)+$G106*$J106*$H106))</f>
        <v>0</v>
      </c>
      <c r="BJ106" s="19"/>
      <c r="BK106" s="19">
        <f>(BJ106*$E106*$F106*((1-$G106)+$G106*$J106*$H106))</f>
        <v>0</v>
      </c>
      <c r="BL106" s="19"/>
      <c r="BM106" s="19">
        <f>(BL106*$E106*$F106*((1-$G106)+$G106*$J106*$H106))</f>
        <v>0</v>
      </c>
      <c r="BN106" s="19"/>
      <c r="BO106" s="19">
        <f>(BN106*$E106*$F106*((1-$G106)+$G106*$J106*$H106))</f>
        <v>0</v>
      </c>
      <c r="BP106" s="19"/>
      <c r="BQ106" s="19">
        <f>(BP106*$E106*$F106*((1-$G106)+$G106*$J106*$H106))</f>
        <v>0</v>
      </c>
      <c r="BR106" s="19"/>
      <c r="BS106" s="19">
        <f>(BR106*$E106*$F106*((1-$G106)+$G106*$J106*$H106))</f>
        <v>0</v>
      </c>
      <c r="BT106" s="19"/>
      <c r="BU106" s="19">
        <f>(BT106*$E106*$F106*((1-$G106)+$G106*$J106*$H106))</f>
        <v>0</v>
      </c>
      <c r="BV106" s="19"/>
      <c r="BW106" s="19">
        <f>(BV106*$E106*$F106*((1-$G106)+$G106*$J106*$H106))</f>
        <v>0</v>
      </c>
      <c r="BX106" s="23"/>
      <c r="BY106" s="19">
        <f>(BX106*$E106*$F106*((1-$G106)+$G106*$J106*$H106))</f>
        <v>0</v>
      </c>
      <c r="BZ106" s="19"/>
      <c r="CA106" s="19">
        <f>(BZ106*$E106*$F106*((1-$G106)+$G106*$J106*$H106))</f>
        <v>0</v>
      </c>
      <c r="CB106" s="21"/>
      <c r="CC106" s="19">
        <f>(CB106*$E106*$F106*((1-$G106)+$G106*$J106*$H106))</f>
        <v>0</v>
      </c>
      <c r="CD106" s="19"/>
      <c r="CE106" s="19">
        <f>(CD106*$E106*$F106*((1-$G106)+$G106*$J106*$H106))</f>
        <v>0</v>
      </c>
      <c r="CF106" s="19"/>
      <c r="CG106" s="19">
        <f>(CF106*$E106*$F106*((1-$G106)+$G106*$J106*$H106))</f>
        <v>0</v>
      </c>
      <c r="CH106" s="19"/>
      <c r="CI106" s="19">
        <f>(CH106*$E106*$F106*((1-$G106)+$G106*$J106*$H106))</f>
        <v>0</v>
      </c>
      <c r="CJ106" s="19">
        <v>30</v>
      </c>
      <c r="CK106" s="19">
        <f>(CJ106*$E106*$F106*((1-$G106)+$G106*$J106*$H106))</f>
        <v>4268952.5944799995</v>
      </c>
      <c r="CL106" s="21"/>
      <c r="CM106" s="19">
        <f>(CL106*$E106*$F106*((1-$G106)+$G106*$K106*$H106))</f>
        <v>0</v>
      </c>
      <c r="CN106" s="19"/>
      <c r="CO106" s="19">
        <f>(CN106*$E106*$F106*((1-$G106)+$G106*$K106*$H106))</f>
        <v>0</v>
      </c>
      <c r="CP106" s="19"/>
      <c r="CQ106" s="19">
        <f>(CP106*$E106*$F106*((1-$G106)+$G106*$K106*$H106))</f>
        <v>0</v>
      </c>
      <c r="CR106" s="21"/>
      <c r="CS106" s="19"/>
      <c r="CT106" s="21"/>
      <c r="CU106" s="19"/>
      <c r="CV106" s="21"/>
      <c r="CW106" s="19"/>
      <c r="CX106" s="19"/>
      <c r="CY106" s="19">
        <f>(CX106*$E106*$F106*((1-$G106)+$G106*$K106*$H106))</f>
        <v>0</v>
      </c>
      <c r="CZ106" s="19"/>
      <c r="DA106" s="19"/>
      <c r="DB106" s="19"/>
      <c r="DC106" s="19">
        <f>(DB106*$E106*$F106*((1-$G106)+$G106*$K106*$H106))</f>
        <v>0</v>
      </c>
      <c r="DD106" s="21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>
        <f>(DN106*$E106*$F106*((1-$G106)+$G106*$K106*$H106))</f>
        <v>0</v>
      </c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>
        <f>(DZ106*$E106*$F106*((1-$G106)+$G106*$J106*$H106))</f>
        <v>0</v>
      </c>
      <c r="EB106" s="19"/>
      <c r="EC106" s="19">
        <f>(EB106*$E106*$F106*((1-$G106)+$G106*$J106*$H106))</f>
        <v>0</v>
      </c>
      <c r="ED106" s="19"/>
      <c r="EE106" s="19">
        <f>(ED106*$E106*$F106*((1-$G106)+$G106*$J106*$H106))</f>
        <v>0</v>
      </c>
      <c r="EF106" s="19"/>
      <c r="EG106" s="19">
        <f>(EF106*$E106*$F106*((1-$G106)+$G106*$J106*$H106))</f>
        <v>0</v>
      </c>
      <c r="EH106" s="19"/>
      <c r="EI106" s="20">
        <f>EH106*E106*F106*H106*J106*$EI$9</f>
        <v>0</v>
      </c>
      <c r="EJ106" s="19"/>
      <c r="EK106" s="19">
        <f>(EJ106*$E106*$F106*((1-$G106)+$G106*$J106*$H106))</f>
        <v>0</v>
      </c>
      <c r="EL106" s="19"/>
      <c r="EM106" s="19">
        <f>(EL106*$E106*$F106*((1-$G106)+$G106*$K106*$H106))</f>
        <v>0</v>
      </c>
      <c r="EN106" s="25"/>
      <c r="EO106" s="25"/>
      <c r="EP106" s="26">
        <f t="shared" si="183"/>
        <v>70</v>
      </c>
      <c r="EQ106" s="26">
        <f t="shared" si="183"/>
        <v>9960889.3871199992</v>
      </c>
    </row>
    <row r="107" spans="1:147" s="132" customFormat="1" ht="60" customHeight="1" x14ac:dyDescent="0.25">
      <c r="A107" s="13"/>
      <c r="B107" s="13" t="s">
        <v>358</v>
      </c>
      <c r="C107" s="135" t="s">
        <v>359</v>
      </c>
      <c r="D107" s="67" t="s">
        <v>360</v>
      </c>
      <c r="E107" s="69">
        <v>13916</v>
      </c>
      <c r="F107" s="68">
        <v>6.13</v>
      </c>
      <c r="G107" s="136">
        <v>0.14910000000000001</v>
      </c>
      <c r="H107" s="49">
        <v>1</v>
      </c>
      <c r="I107" s="50"/>
      <c r="J107" s="56">
        <v>1.4</v>
      </c>
      <c r="K107" s="56">
        <v>1.68</v>
      </c>
      <c r="L107" s="56">
        <v>2.23</v>
      </c>
      <c r="M107" s="57">
        <v>2.57</v>
      </c>
      <c r="N107" s="19"/>
      <c r="O107" s="19"/>
      <c r="P107" s="52"/>
      <c r="Q107" s="19"/>
      <c r="R107" s="21">
        <v>13</v>
      </c>
      <c r="S107" s="19">
        <f t="shared" si="135"/>
        <v>1175104.7746255998</v>
      </c>
      <c r="T107" s="19"/>
      <c r="U107" s="19"/>
      <c r="V107" s="19"/>
      <c r="W107" s="19"/>
      <c r="X107" s="19"/>
      <c r="Y107" s="20"/>
      <c r="Z107" s="21"/>
      <c r="AA107" s="19"/>
      <c r="AB107" s="20"/>
      <c r="AC107" s="20"/>
      <c r="AD107" s="21"/>
      <c r="AE107" s="19"/>
      <c r="AF107" s="21"/>
      <c r="AG107" s="19"/>
      <c r="AH107" s="21"/>
      <c r="AI107" s="19"/>
      <c r="AJ107" s="19"/>
      <c r="AK107" s="19"/>
      <c r="AL107" s="21"/>
      <c r="AM107" s="21"/>
      <c r="AN107" s="19"/>
      <c r="AO107" s="19"/>
      <c r="AP107" s="19"/>
      <c r="AQ107" s="19"/>
      <c r="AR107" s="21"/>
      <c r="AS107" s="19"/>
      <c r="AT107" s="21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23"/>
      <c r="BY107" s="19"/>
      <c r="BZ107" s="19"/>
      <c r="CA107" s="19"/>
      <c r="CB107" s="21"/>
      <c r="CC107" s="19"/>
      <c r="CD107" s="19"/>
      <c r="CE107" s="19"/>
      <c r="CF107" s="19"/>
      <c r="CG107" s="19"/>
      <c r="CH107" s="19"/>
      <c r="CI107" s="19"/>
      <c r="CJ107" s="19"/>
      <c r="CK107" s="19"/>
      <c r="CL107" s="21"/>
      <c r="CM107" s="19"/>
      <c r="CN107" s="19"/>
      <c r="CO107" s="19"/>
      <c r="CP107" s="19"/>
      <c r="CQ107" s="19"/>
      <c r="CR107" s="21"/>
      <c r="CS107" s="19"/>
      <c r="CT107" s="21"/>
      <c r="CU107" s="19"/>
      <c r="CV107" s="21"/>
      <c r="CW107" s="19"/>
      <c r="CX107" s="19"/>
      <c r="CY107" s="19"/>
      <c r="CZ107" s="19"/>
      <c r="DA107" s="19"/>
      <c r="DB107" s="19"/>
      <c r="DC107" s="19"/>
      <c r="DD107" s="21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20"/>
      <c r="EJ107" s="19"/>
      <c r="EK107" s="19"/>
      <c r="EL107" s="19"/>
      <c r="EM107" s="19"/>
      <c r="EN107" s="25"/>
      <c r="EO107" s="25"/>
      <c r="EP107" s="26">
        <f t="shared" si="183"/>
        <v>13</v>
      </c>
      <c r="EQ107" s="26">
        <f t="shared" si="183"/>
        <v>1175104.7746255998</v>
      </c>
    </row>
    <row r="108" spans="1:147" s="132" customFormat="1" ht="60" customHeight="1" x14ac:dyDescent="0.25">
      <c r="A108" s="13"/>
      <c r="B108" s="13" t="s">
        <v>361</v>
      </c>
      <c r="C108" s="135" t="s">
        <v>362</v>
      </c>
      <c r="D108" s="67" t="s">
        <v>363</v>
      </c>
      <c r="E108" s="69">
        <v>13916</v>
      </c>
      <c r="F108" s="68">
        <v>9.99</v>
      </c>
      <c r="G108" s="136">
        <v>0.14910000000000001</v>
      </c>
      <c r="H108" s="49">
        <v>1</v>
      </c>
      <c r="I108" s="50"/>
      <c r="J108" s="56">
        <v>1.4</v>
      </c>
      <c r="K108" s="56">
        <v>1.68</v>
      </c>
      <c r="L108" s="56">
        <v>2.23</v>
      </c>
      <c r="M108" s="57">
        <v>2.57</v>
      </c>
      <c r="N108" s="19"/>
      <c r="O108" s="19"/>
      <c r="P108" s="52"/>
      <c r="Q108" s="19"/>
      <c r="R108" s="21">
        <v>26</v>
      </c>
      <c r="S108" s="19">
        <f t="shared" si="135"/>
        <v>3830113.1153375995</v>
      </c>
      <c r="T108" s="19"/>
      <c r="U108" s="19"/>
      <c r="V108" s="19"/>
      <c r="W108" s="19"/>
      <c r="X108" s="19"/>
      <c r="Y108" s="20"/>
      <c r="Z108" s="21"/>
      <c r="AA108" s="19"/>
      <c r="AB108" s="20"/>
      <c r="AC108" s="20"/>
      <c r="AD108" s="21"/>
      <c r="AE108" s="19"/>
      <c r="AF108" s="21"/>
      <c r="AG108" s="19"/>
      <c r="AH108" s="21"/>
      <c r="AI108" s="19"/>
      <c r="AJ108" s="19"/>
      <c r="AK108" s="19"/>
      <c r="AL108" s="21"/>
      <c r="AM108" s="21"/>
      <c r="AN108" s="19"/>
      <c r="AO108" s="19"/>
      <c r="AP108" s="19"/>
      <c r="AQ108" s="19"/>
      <c r="AR108" s="21"/>
      <c r="AS108" s="19"/>
      <c r="AT108" s="21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23"/>
      <c r="BY108" s="19"/>
      <c r="BZ108" s="19"/>
      <c r="CA108" s="19"/>
      <c r="CB108" s="21"/>
      <c r="CC108" s="19"/>
      <c r="CD108" s="19"/>
      <c r="CE108" s="19"/>
      <c r="CF108" s="19"/>
      <c r="CG108" s="19"/>
      <c r="CH108" s="19"/>
      <c r="CI108" s="19"/>
      <c r="CJ108" s="19"/>
      <c r="CK108" s="19"/>
      <c r="CL108" s="21"/>
      <c r="CM108" s="19"/>
      <c r="CN108" s="19"/>
      <c r="CO108" s="19"/>
      <c r="CP108" s="19"/>
      <c r="CQ108" s="19"/>
      <c r="CR108" s="21"/>
      <c r="CS108" s="19"/>
      <c r="CT108" s="21"/>
      <c r="CU108" s="19"/>
      <c r="CV108" s="21"/>
      <c r="CW108" s="19"/>
      <c r="CX108" s="19"/>
      <c r="CY108" s="19"/>
      <c r="CZ108" s="19"/>
      <c r="DA108" s="19"/>
      <c r="DB108" s="19"/>
      <c r="DC108" s="19"/>
      <c r="DD108" s="21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20"/>
      <c r="EJ108" s="19"/>
      <c r="EK108" s="19"/>
      <c r="EL108" s="19"/>
      <c r="EM108" s="19"/>
      <c r="EN108" s="25"/>
      <c r="EO108" s="25"/>
      <c r="EP108" s="26">
        <f t="shared" si="183"/>
        <v>26</v>
      </c>
      <c r="EQ108" s="26">
        <f t="shared" si="183"/>
        <v>3830113.1153375995</v>
      </c>
    </row>
    <row r="109" spans="1:147" s="132" customFormat="1" ht="60" customHeight="1" x14ac:dyDescent="0.25">
      <c r="A109" s="13"/>
      <c r="B109" s="13" t="s">
        <v>364</v>
      </c>
      <c r="C109" s="135" t="s">
        <v>365</v>
      </c>
      <c r="D109" s="67" t="s">
        <v>366</v>
      </c>
      <c r="E109" s="69">
        <v>13916</v>
      </c>
      <c r="F109" s="68">
        <v>12.26</v>
      </c>
      <c r="G109" s="136">
        <v>0.14910000000000001</v>
      </c>
      <c r="H109" s="49">
        <v>1</v>
      </c>
      <c r="I109" s="50"/>
      <c r="J109" s="56">
        <v>1.4</v>
      </c>
      <c r="K109" s="56">
        <v>1.68</v>
      </c>
      <c r="L109" s="56">
        <v>2.23</v>
      </c>
      <c r="M109" s="57">
        <v>2.57</v>
      </c>
      <c r="N109" s="19"/>
      <c r="O109" s="19"/>
      <c r="P109" s="52"/>
      <c r="Q109" s="19"/>
      <c r="R109" s="21">
        <v>14</v>
      </c>
      <c r="S109" s="19">
        <f t="shared" si="135"/>
        <v>2530994.8991935994</v>
      </c>
      <c r="T109" s="19"/>
      <c r="U109" s="19"/>
      <c r="V109" s="19"/>
      <c r="W109" s="19"/>
      <c r="X109" s="19"/>
      <c r="Y109" s="20"/>
      <c r="Z109" s="21"/>
      <c r="AA109" s="19"/>
      <c r="AB109" s="20"/>
      <c r="AC109" s="20"/>
      <c r="AD109" s="21"/>
      <c r="AE109" s="19"/>
      <c r="AF109" s="21"/>
      <c r="AG109" s="19"/>
      <c r="AH109" s="21"/>
      <c r="AI109" s="19"/>
      <c r="AJ109" s="19"/>
      <c r="AK109" s="19"/>
      <c r="AL109" s="21"/>
      <c r="AM109" s="21"/>
      <c r="AN109" s="19"/>
      <c r="AO109" s="19"/>
      <c r="AP109" s="19"/>
      <c r="AQ109" s="19"/>
      <c r="AR109" s="21"/>
      <c r="AS109" s="19"/>
      <c r="AT109" s="21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23"/>
      <c r="BY109" s="19"/>
      <c r="BZ109" s="19"/>
      <c r="CA109" s="19"/>
      <c r="CB109" s="21"/>
      <c r="CC109" s="19"/>
      <c r="CD109" s="19"/>
      <c r="CE109" s="19"/>
      <c r="CF109" s="19"/>
      <c r="CG109" s="19"/>
      <c r="CH109" s="19"/>
      <c r="CI109" s="19"/>
      <c r="CJ109" s="19"/>
      <c r="CK109" s="19"/>
      <c r="CL109" s="21"/>
      <c r="CM109" s="19"/>
      <c r="CN109" s="19"/>
      <c r="CO109" s="19"/>
      <c r="CP109" s="19"/>
      <c r="CQ109" s="19"/>
      <c r="CR109" s="21"/>
      <c r="CS109" s="19"/>
      <c r="CT109" s="21"/>
      <c r="CU109" s="19"/>
      <c r="CV109" s="21"/>
      <c r="CW109" s="19"/>
      <c r="CX109" s="19"/>
      <c r="CY109" s="19"/>
      <c r="CZ109" s="19"/>
      <c r="DA109" s="19"/>
      <c r="DB109" s="19"/>
      <c r="DC109" s="19"/>
      <c r="DD109" s="21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20"/>
      <c r="EJ109" s="19"/>
      <c r="EK109" s="19"/>
      <c r="EL109" s="19"/>
      <c r="EM109" s="19"/>
      <c r="EN109" s="25"/>
      <c r="EO109" s="25"/>
      <c r="EP109" s="26">
        <f t="shared" si="183"/>
        <v>14</v>
      </c>
      <c r="EQ109" s="26">
        <f t="shared" si="183"/>
        <v>2530994.8991935994</v>
      </c>
    </row>
    <row r="110" spans="1:147" s="132" customFormat="1" ht="60" customHeight="1" x14ac:dyDescent="0.25">
      <c r="A110" s="13"/>
      <c r="B110" s="13">
        <v>67</v>
      </c>
      <c r="C110" s="135" t="s">
        <v>367</v>
      </c>
      <c r="D110" s="47" t="s">
        <v>368</v>
      </c>
      <c r="E110" s="15">
        <v>13916</v>
      </c>
      <c r="F110" s="68">
        <v>10.57</v>
      </c>
      <c r="G110" s="136">
        <v>0.2235</v>
      </c>
      <c r="H110" s="49">
        <v>1</v>
      </c>
      <c r="I110" s="50"/>
      <c r="J110" s="56">
        <v>1.4</v>
      </c>
      <c r="K110" s="56">
        <v>1.68</v>
      </c>
      <c r="L110" s="56">
        <v>2.23</v>
      </c>
      <c r="M110" s="57">
        <v>2.57</v>
      </c>
      <c r="N110" s="19"/>
      <c r="O110" s="19">
        <f>(N110*$E110*$F110*((1-$G110)+$G110*$J110*$H110))</f>
        <v>0</v>
      </c>
      <c r="P110" s="52"/>
      <c r="Q110" s="19">
        <f>(P110*$E110*$F110*((1-$G110)+$G110*$J110*$H110))</f>
        <v>0</v>
      </c>
      <c r="R110" s="21">
        <v>185</v>
      </c>
      <c r="S110" s="19">
        <f t="shared" si="135"/>
        <v>29644798.772679996</v>
      </c>
      <c r="T110" s="19"/>
      <c r="U110" s="19">
        <f>(T110*$E110*$F110*((1-$G110)+$G110*$J110*$H110))</f>
        <v>0</v>
      </c>
      <c r="V110" s="19"/>
      <c r="W110" s="19">
        <f>(V110*$E110*$F110*((1-$G110)+$G110*$J110*$H110))</f>
        <v>0</v>
      </c>
      <c r="X110" s="19"/>
      <c r="Y110" s="20"/>
      <c r="Z110" s="21"/>
      <c r="AA110" s="19">
        <f>(Z110*$E110*$F110*((1-$G110)+$G110*$J110*$H110))</f>
        <v>0</v>
      </c>
      <c r="AB110" s="20"/>
      <c r="AC110" s="20"/>
      <c r="AD110" s="21"/>
      <c r="AE110" s="19">
        <f>(AD110*$E110*$F110*((1-$G110)+$G110*$J110*$H110))</f>
        <v>0</v>
      </c>
      <c r="AF110" s="21">
        <v>3</v>
      </c>
      <c r="AG110" s="19">
        <f>(AF110*$E110*$F110*((1-$G110)+$G110*$K110*$H110))</f>
        <v>508341.54119279998</v>
      </c>
      <c r="AH110" s="21"/>
      <c r="AI110" s="19">
        <f>(AH110*$E110*$F110*((1-$G110)+$G110*$K110*$H110))</f>
        <v>0</v>
      </c>
      <c r="AJ110" s="19"/>
      <c r="AK110" s="19">
        <f>(AJ110*$E110*$F110*((1-$G110)+$G110*$J110*$H110))</f>
        <v>0</v>
      </c>
      <c r="AL110" s="21"/>
      <c r="AM110" s="21"/>
      <c r="AN110" s="19"/>
      <c r="AO110" s="19">
        <f>(AN110*$E110*$F110*((1-$G110)+$G110*$J110*$H110))</f>
        <v>0</v>
      </c>
      <c r="AP110" s="19"/>
      <c r="AQ110" s="19">
        <f>(AP110*$E110*$F110*((1-$G110)+$G110*$J110*$H110))</f>
        <v>0</v>
      </c>
      <c r="AR110" s="21"/>
      <c r="AS110" s="19">
        <f>(AR110*$E110*$F110*((1-$G110)+$G110*$J110*$H110))</f>
        <v>0</v>
      </c>
      <c r="AT110" s="21"/>
      <c r="AU110" s="19">
        <f>(AT110*$E110*$F110*((1-$G110)+$G110*$J110*$H110))</f>
        <v>0</v>
      </c>
      <c r="AV110" s="19"/>
      <c r="AW110" s="19">
        <f>(AV110*$E110*$F110*((1-$G110)+$G110*$J110*$H110))</f>
        <v>0</v>
      </c>
      <c r="AX110" s="19"/>
      <c r="AY110" s="19">
        <f>(AX110*$E110*$F110*((1-$G110)+$G110*$J110*$H110))</f>
        <v>0</v>
      </c>
      <c r="AZ110" s="19"/>
      <c r="BA110" s="19">
        <f>(AZ110*$E110*$F110*((1-$G110)+$G110*$J110*$H110))</f>
        <v>0</v>
      </c>
      <c r="BB110" s="19"/>
      <c r="BC110" s="19">
        <f>(BB110*$E110*$F110*((1-$G110)+$G110*$J110*$H110))</f>
        <v>0</v>
      </c>
      <c r="BD110" s="19"/>
      <c r="BE110" s="19">
        <f>(BD110*$E110*$F110*((1-$G110)+$G110*$J110*$H110))</f>
        <v>0</v>
      </c>
      <c r="BF110" s="19"/>
      <c r="BG110" s="19">
        <f>(BF110*$E110*$F110*((1-$G110)+$G110*$J110*$H110))</f>
        <v>0</v>
      </c>
      <c r="BH110" s="19"/>
      <c r="BI110" s="19">
        <f>(BH110*$E110*$F110*((1-$G110)+$G110*$J110*$H110))</f>
        <v>0</v>
      </c>
      <c r="BJ110" s="19"/>
      <c r="BK110" s="19">
        <f>(BJ110*$E110*$F110*((1-$G110)+$G110*$J110*$H110))</f>
        <v>0</v>
      </c>
      <c r="BL110" s="19"/>
      <c r="BM110" s="19">
        <f>(BL110*$E110*$F110*((1-$G110)+$G110*$J110*$H110))</f>
        <v>0</v>
      </c>
      <c r="BN110" s="19"/>
      <c r="BO110" s="19">
        <f>(BN110*$E110*$F110*((1-$G110)+$G110*$J110*$H110))</f>
        <v>0</v>
      </c>
      <c r="BP110" s="19"/>
      <c r="BQ110" s="19">
        <f>(BP110*$E110*$F110*((1-$G110)+$G110*$J110*$H110))</f>
        <v>0</v>
      </c>
      <c r="BR110" s="19"/>
      <c r="BS110" s="19">
        <f>(BR110*$E110*$F110*((1-$G110)+$G110*$J110*$H110))</f>
        <v>0</v>
      </c>
      <c r="BT110" s="19"/>
      <c r="BU110" s="19">
        <f>(BT110*$E110*$F110*((1-$G110)+$G110*$J110*$H110))</f>
        <v>0</v>
      </c>
      <c r="BV110" s="19"/>
      <c r="BW110" s="19">
        <f>(BV110*$E110*$F110*((1-$G110)+$G110*$J110*$H110))</f>
        <v>0</v>
      </c>
      <c r="BX110" s="23"/>
      <c r="BY110" s="19">
        <f>(BX110*$E110*$F110*((1-$G110)+$G110*$J110*$H110))</f>
        <v>0</v>
      </c>
      <c r="BZ110" s="19"/>
      <c r="CA110" s="19">
        <f>(BZ110*$E110*$F110*((1-$G110)+$G110*$J110*$H110))</f>
        <v>0</v>
      </c>
      <c r="CB110" s="21"/>
      <c r="CC110" s="19">
        <f>(CB110*$E110*$F110*((1-$G110)+$G110*$J110*$H110))</f>
        <v>0</v>
      </c>
      <c r="CD110" s="19"/>
      <c r="CE110" s="19">
        <f>(CD110*$E110*$F110*((1-$G110)+$G110*$J110*$H110))</f>
        <v>0</v>
      </c>
      <c r="CF110" s="19"/>
      <c r="CG110" s="19">
        <f>(CF110*$E110*$F110*((1-$G110)+$G110*$J110*$H110))</f>
        <v>0</v>
      </c>
      <c r="CH110" s="19"/>
      <c r="CI110" s="19">
        <f>(CH110*$E110*$F110*((1-$G110)+$G110*$J110*$H110))</f>
        <v>0</v>
      </c>
      <c r="CJ110" s="19"/>
      <c r="CK110" s="19">
        <f>(CJ110*$E110*$F110*((1-$G110)+$G110*$J110*$H110))</f>
        <v>0</v>
      </c>
      <c r="CL110" s="21"/>
      <c r="CM110" s="19">
        <f>(CL110*$E110*$F110*((1-$G110)+$G110*$K110*$H110))</f>
        <v>0</v>
      </c>
      <c r="CN110" s="19"/>
      <c r="CO110" s="19">
        <f>(CN110*$E110*$F110*((1-$G110)+$G110*$K110*$H110))</f>
        <v>0</v>
      </c>
      <c r="CP110" s="19"/>
      <c r="CQ110" s="19">
        <f>(CP110*$E110*$F110*((1-$G110)+$G110*$K110*$H110))</f>
        <v>0</v>
      </c>
      <c r="CR110" s="21"/>
      <c r="CS110" s="19"/>
      <c r="CT110" s="21"/>
      <c r="CU110" s="19"/>
      <c r="CV110" s="21"/>
      <c r="CW110" s="19"/>
      <c r="CX110" s="19"/>
      <c r="CY110" s="19">
        <f>(CX110*$E110*$F110*((1-$G110)+$G110*$K110*$H110))</f>
        <v>0</v>
      </c>
      <c r="CZ110" s="19"/>
      <c r="DA110" s="19"/>
      <c r="DB110" s="19"/>
      <c r="DC110" s="19">
        <f>(DB110*$E110*$F110*((1-$G110)+$G110*$K110*$H110))</f>
        <v>0</v>
      </c>
      <c r="DD110" s="21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>
        <f>(DN110*$E110*$F110*((1-$G110)+$G110*$K110*$H110))</f>
        <v>0</v>
      </c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>
        <f>(DZ110*$E110*$F110*((1-$G110)+$G110*$J110*$H110))</f>
        <v>0</v>
      </c>
      <c r="EB110" s="19"/>
      <c r="EC110" s="19">
        <f>(EB110*$E110*$F110*((1-$G110)+$G110*$J110*$H110))</f>
        <v>0</v>
      </c>
      <c r="ED110" s="19"/>
      <c r="EE110" s="19">
        <f>(ED110*$E110*$F110*((1-$G110)+$G110*$J110*$H110))</f>
        <v>0</v>
      </c>
      <c r="EF110" s="19"/>
      <c r="EG110" s="19">
        <f>(EF110*$E110*$F110*((1-$G110)+$G110*$J110*$H110))</f>
        <v>0</v>
      </c>
      <c r="EH110" s="19"/>
      <c r="EI110" s="20"/>
      <c r="EJ110" s="19"/>
      <c r="EK110" s="19">
        <f>(EJ110*$E110*$F110*((1-$G110)+$G110*$J110*$H110))</f>
        <v>0</v>
      </c>
      <c r="EL110" s="19"/>
      <c r="EM110" s="19">
        <f>(EL110*$E110*$F110*((1-$G110)+$G110*$K110*$H110))</f>
        <v>0</v>
      </c>
      <c r="EN110" s="25"/>
      <c r="EO110" s="25"/>
      <c r="EP110" s="26">
        <f t="shared" si="183"/>
        <v>188</v>
      </c>
      <c r="EQ110" s="26">
        <f t="shared" si="183"/>
        <v>30153140.313872796</v>
      </c>
    </row>
    <row r="111" spans="1:147" s="132" customFormat="1" ht="60" customHeight="1" x14ac:dyDescent="0.25">
      <c r="A111" s="13"/>
      <c r="B111" s="13">
        <v>68</v>
      </c>
      <c r="C111" s="135" t="s">
        <v>369</v>
      </c>
      <c r="D111" s="70" t="s">
        <v>370</v>
      </c>
      <c r="E111" s="15">
        <v>13916</v>
      </c>
      <c r="F111" s="68">
        <v>13.5</v>
      </c>
      <c r="G111" s="136">
        <v>9.9900000000000003E-2</v>
      </c>
      <c r="H111" s="49">
        <v>1</v>
      </c>
      <c r="I111" s="50"/>
      <c r="J111" s="56">
        <v>1.4</v>
      </c>
      <c r="K111" s="56">
        <v>1.68</v>
      </c>
      <c r="L111" s="56">
        <v>2.23</v>
      </c>
      <c r="M111" s="57">
        <v>2.57</v>
      </c>
      <c r="N111" s="19"/>
      <c r="O111" s="19">
        <f>(N111*$E111*$F111*((1-$G111)+$G111*$J111*$H111))</f>
        <v>0</v>
      </c>
      <c r="P111" s="52"/>
      <c r="Q111" s="19">
        <f>(P111*$E111*$F111*((1-$G111)+$G111*$J111*$H111))</f>
        <v>0</v>
      </c>
      <c r="R111" s="21">
        <v>86</v>
      </c>
      <c r="S111" s="19">
        <f t="shared" si="135"/>
        <v>16802088.780960001</v>
      </c>
      <c r="T111" s="19"/>
      <c r="U111" s="19">
        <f>(T111*$E111*$F111*((1-$G111)+$G111*$J111*$H111))</f>
        <v>0</v>
      </c>
      <c r="V111" s="19"/>
      <c r="W111" s="19">
        <f>(V111*$E111*$F111*((1-$G111)+$G111*$J111*$H111))</f>
        <v>0</v>
      </c>
      <c r="X111" s="19"/>
      <c r="Y111" s="20"/>
      <c r="Z111" s="21"/>
      <c r="AA111" s="19">
        <f>(Z111*$E111*$F111*((1-$G111)+$G111*$J111*$H111))</f>
        <v>0</v>
      </c>
      <c r="AB111" s="20"/>
      <c r="AC111" s="20"/>
      <c r="AD111" s="21"/>
      <c r="AE111" s="19">
        <f>(AD111*$E111*$F111*((1-$G111)+$G111*$J111*$H111))</f>
        <v>0</v>
      </c>
      <c r="AF111" s="21">
        <v>9</v>
      </c>
      <c r="AG111" s="19">
        <f>(AF111*$E111*$F111*((1-$G111)+$G111*$K111*$H111))</f>
        <v>1805653.0180080002</v>
      </c>
      <c r="AH111" s="21"/>
      <c r="AI111" s="19">
        <f>(AH111*$E111*$F111*((1-$G111)+$G111*$K111*$H111))</f>
        <v>0</v>
      </c>
      <c r="AJ111" s="19"/>
      <c r="AK111" s="19">
        <f>(AJ111*$E111*$F111*((1-$G111)+$G111*$J111*$H111))</f>
        <v>0</v>
      </c>
      <c r="AL111" s="21"/>
      <c r="AM111" s="21"/>
      <c r="AN111" s="19"/>
      <c r="AO111" s="19">
        <f>(AN111*$E111*$F111*((1-$G111)+$G111*$J111*$H111))</f>
        <v>0</v>
      </c>
      <c r="AP111" s="19"/>
      <c r="AQ111" s="19">
        <f>(AP111*$E111*$F111*((1-$G111)+$G111*$J111*$H111))</f>
        <v>0</v>
      </c>
      <c r="AR111" s="21"/>
      <c r="AS111" s="19">
        <f>(AR111*$E111*$F111*((1-$G111)+$G111*$J111*$H111))</f>
        <v>0</v>
      </c>
      <c r="AT111" s="21"/>
      <c r="AU111" s="19">
        <f>(AT111*$E111*$F111*((1-$G111)+$G111*$J111*$H111))</f>
        <v>0</v>
      </c>
      <c r="AV111" s="19"/>
      <c r="AW111" s="19">
        <f>(AV111*$E111*$F111*((1-$G111)+$G111*$J111*$H111))</f>
        <v>0</v>
      </c>
      <c r="AX111" s="19"/>
      <c r="AY111" s="19">
        <f>(AX111*$E111*$F111*((1-$G111)+$G111*$J111*$H111))</f>
        <v>0</v>
      </c>
      <c r="AZ111" s="19"/>
      <c r="BA111" s="19">
        <f>(AZ111*$E111*$F111*((1-$G111)+$G111*$J111*$H111))</f>
        <v>0</v>
      </c>
      <c r="BB111" s="19"/>
      <c r="BC111" s="19">
        <f>(BB111*$E111*$F111*((1-$G111)+$G111*$J111*$H111))</f>
        <v>0</v>
      </c>
      <c r="BD111" s="19"/>
      <c r="BE111" s="19">
        <f>(BD111*$E111*$F111*((1-$G111)+$G111*$J111*$H111))</f>
        <v>0</v>
      </c>
      <c r="BF111" s="19"/>
      <c r="BG111" s="19">
        <f>(BF111*$E111*$F111*((1-$G111)+$G111*$J111*$H111))</f>
        <v>0</v>
      </c>
      <c r="BH111" s="19"/>
      <c r="BI111" s="19">
        <f>(BH111*$E111*$F111*((1-$G111)+$G111*$J111*$H111))</f>
        <v>0</v>
      </c>
      <c r="BJ111" s="19"/>
      <c r="BK111" s="19">
        <f>(BJ111*$E111*$F111*((1-$G111)+$G111*$J111*$H111))</f>
        <v>0</v>
      </c>
      <c r="BL111" s="19"/>
      <c r="BM111" s="19">
        <f>(BL111*$E111*$F111*((1-$G111)+$G111*$J111*$H111))</f>
        <v>0</v>
      </c>
      <c r="BN111" s="19"/>
      <c r="BO111" s="19">
        <f>(BN111*$E111*$F111*((1-$G111)+$G111*$J111*$H111))</f>
        <v>0</v>
      </c>
      <c r="BP111" s="19"/>
      <c r="BQ111" s="19">
        <f>(BP111*$E111*$F111*((1-$G111)+$G111*$J111*$H111))</f>
        <v>0</v>
      </c>
      <c r="BR111" s="19"/>
      <c r="BS111" s="19">
        <f>(BR111*$E111*$F111*((1-$G111)+$G111*$J111*$H111))</f>
        <v>0</v>
      </c>
      <c r="BT111" s="19"/>
      <c r="BU111" s="19">
        <f>(BT111*$E111*$F111*((1-$G111)+$G111*$J111*$H111))</f>
        <v>0</v>
      </c>
      <c r="BV111" s="19"/>
      <c r="BW111" s="19">
        <f>(BV111*$E111*$F111*((1-$G111)+$G111*$J111*$H111))</f>
        <v>0</v>
      </c>
      <c r="BX111" s="23"/>
      <c r="BY111" s="19">
        <f>(BX111*$E111*$F111*((1-$G111)+$G111*$J111*$H111))</f>
        <v>0</v>
      </c>
      <c r="BZ111" s="19"/>
      <c r="CA111" s="19">
        <f>(BZ111*$E111*$F111*((1-$G111)+$G111*$J111*$H111))</f>
        <v>0</v>
      </c>
      <c r="CB111" s="21"/>
      <c r="CC111" s="19">
        <f>(CB111*$E111*$F111*((1-$G111)+$G111*$J111*$H111))</f>
        <v>0</v>
      </c>
      <c r="CD111" s="19"/>
      <c r="CE111" s="19">
        <f>(CD111*$E111*$F111*((1-$G111)+$G111*$J111*$H111))</f>
        <v>0</v>
      </c>
      <c r="CF111" s="19"/>
      <c r="CG111" s="19">
        <f>(CF111*$E111*$F111*((1-$G111)+$G111*$J111*$H111))</f>
        <v>0</v>
      </c>
      <c r="CH111" s="19"/>
      <c r="CI111" s="19">
        <f>(CH111*$E111*$F111*((1-$G111)+$G111*$J111*$H111))</f>
        <v>0</v>
      </c>
      <c r="CJ111" s="19"/>
      <c r="CK111" s="19">
        <f>(CJ111*$E111*$F111*((1-$G111)+$G111*$J111*$H111))</f>
        <v>0</v>
      </c>
      <c r="CL111" s="21"/>
      <c r="CM111" s="19">
        <f>(CL111*$E111*$F111*((1-$G111)+$G111*$K111*$H111))</f>
        <v>0</v>
      </c>
      <c r="CN111" s="19"/>
      <c r="CO111" s="19">
        <f>(CN111*$E111*$F111*((1-$G111)+$G111*$K111*$H111))</f>
        <v>0</v>
      </c>
      <c r="CP111" s="19"/>
      <c r="CQ111" s="19">
        <f>(CP111*$E111*$F111*((1-$G111)+$G111*$K111*$H111))</f>
        <v>0</v>
      </c>
      <c r="CR111" s="21"/>
      <c r="CS111" s="19"/>
      <c r="CT111" s="21"/>
      <c r="CU111" s="19"/>
      <c r="CV111" s="21"/>
      <c r="CW111" s="19"/>
      <c r="CX111" s="19"/>
      <c r="CY111" s="19">
        <f>(CX111*$E111*$F111*((1-$G111)+$G111*$K111*$H111))</f>
        <v>0</v>
      </c>
      <c r="CZ111" s="19"/>
      <c r="DA111" s="19"/>
      <c r="DB111" s="19"/>
      <c r="DC111" s="19">
        <f>(DB111*$E111*$F111*((1-$G111)+$G111*$K111*$H111))</f>
        <v>0</v>
      </c>
      <c r="DD111" s="21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>
        <f>(DN111*$E111*$F111*((1-$G111)+$G111*$K111*$H111))</f>
        <v>0</v>
      </c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>
        <f>(DZ111*$E111*$F111*((1-$G111)+$G111*$J111*$H111))</f>
        <v>0</v>
      </c>
      <c r="EB111" s="19"/>
      <c r="EC111" s="19">
        <f>(EB111*$E111*$F111*((1-$G111)+$G111*$J111*$H111))</f>
        <v>0</v>
      </c>
      <c r="ED111" s="19"/>
      <c r="EE111" s="19">
        <f>(ED111*$E111*$F111*((1-$G111)+$G111*$J111*$H111))</f>
        <v>0</v>
      </c>
      <c r="EF111" s="19"/>
      <c r="EG111" s="19">
        <f>(EF111*$E111*$F111*((1-$G111)+$G111*$J111*$H111))</f>
        <v>0</v>
      </c>
      <c r="EH111" s="19"/>
      <c r="EI111" s="20"/>
      <c r="EJ111" s="19"/>
      <c r="EK111" s="19">
        <f>(EJ111*$E111*$F111*((1-$G111)+$G111*$J111*$H111))</f>
        <v>0</v>
      </c>
      <c r="EL111" s="19"/>
      <c r="EM111" s="19">
        <f>(EL111*$E111*$F111*((1-$G111)+$G111*$K111*$H111))</f>
        <v>0</v>
      </c>
      <c r="EN111" s="25"/>
      <c r="EO111" s="25"/>
      <c r="EP111" s="26">
        <f t="shared" si="183"/>
        <v>95</v>
      </c>
      <c r="EQ111" s="26">
        <f t="shared" si="183"/>
        <v>18607741.798968002</v>
      </c>
    </row>
    <row r="112" spans="1:147" s="132" customFormat="1" ht="60" customHeight="1" x14ac:dyDescent="0.25">
      <c r="A112" s="13"/>
      <c r="B112" s="13">
        <v>69</v>
      </c>
      <c r="C112" s="135" t="s">
        <v>371</v>
      </c>
      <c r="D112" s="70" t="s">
        <v>372</v>
      </c>
      <c r="E112" s="15">
        <v>13916</v>
      </c>
      <c r="F112" s="68">
        <v>16.03</v>
      </c>
      <c r="G112" s="136">
        <v>8.4900000000000003E-2</v>
      </c>
      <c r="H112" s="49">
        <v>1</v>
      </c>
      <c r="I112" s="50"/>
      <c r="J112" s="56">
        <v>1.4</v>
      </c>
      <c r="K112" s="56">
        <v>1.68</v>
      </c>
      <c r="L112" s="56">
        <v>2.23</v>
      </c>
      <c r="M112" s="57">
        <v>2.57</v>
      </c>
      <c r="N112" s="19"/>
      <c r="O112" s="19">
        <f>(N112*$E112*$F112*((1-$G112)+$G112*$J112*$H112))</f>
        <v>0</v>
      </c>
      <c r="P112" s="52"/>
      <c r="Q112" s="19">
        <f>(P112*$E112*$F112*((1-$G112)+$G112*$J112*$H112))</f>
        <v>0</v>
      </c>
      <c r="R112" s="21">
        <v>51</v>
      </c>
      <c r="S112" s="19">
        <f t="shared" si="135"/>
        <v>11763101.8244208</v>
      </c>
      <c r="T112" s="19"/>
      <c r="U112" s="19">
        <f>(T112*$E112*$F112*((1-$G112)+$G112*$J112*$H112))</f>
        <v>0</v>
      </c>
      <c r="V112" s="19"/>
      <c r="W112" s="19">
        <f>(V112*$E112*$F112*((1-$G112)+$G112*$J112*$H112))</f>
        <v>0</v>
      </c>
      <c r="X112" s="19"/>
      <c r="Y112" s="20"/>
      <c r="Z112" s="21"/>
      <c r="AA112" s="19">
        <f>(Z112*$E112*$F112*((1-$G112)+$G112*$J112*$H112))</f>
        <v>0</v>
      </c>
      <c r="AB112" s="20"/>
      <c r="AC112" s="20"/>
      <c r="AD112" s="21"/>
      <c r="AE112" s="19">
        <f>(AD112*$E112*$F112*((1-$G112)+$G112*$J112*$H112))</f>
        <v>0</v>
      </c>
      <c r="AF112" s="21">
        <v>5</v>
      </c>
      <c r="AG112" s="19">
        <f>(AF112*$E112*$F112*((1-$G112)+$G112*$K112*$H112))</f>
        <v>1179759.7907368003</v>
      </c>
      <c r="AH112" s="21"/>
      <c r="AI112" s="19">
        <f>(AH112*$E112*$F112*((1-$G112)+$G112*$K112*$H112))</f>
        <v>0</v>
      </c>
      <c r="AJ112" s="19"/>
      <c r="AK112" s="19">
        <f>(AJ112*$E112*$F112*((1-$G112)+$G112*$J112*$H112))</f>
        <v>0</v>
      </c>
      <c r="AL112" s="21"/>
      <c r="AM112" s="21"/>
      <c r="AN112" s="19"/>
      <c r="AO112" s="19">
        <f>(AN112*$E112*$F112*((1-$G112)+$G112*$J112*$H112))</f>
        <v>0</v>
      </c>
      <c r="AP112" s="19"/>
      <c r="AQ112" s="19">
        <f>(AP112*$E112*$F112*((1-$G112)+$G112*$J112*$H112))</f>
        <v>0</v>
      </c>
      <c r="AR112" s="21"/>
      <c r="AS112" s="19">
        <f>(AR112*$E112*$F112*((1-$G112)+$G112*$J112*$H112))</f>
        <v>0</v>
      </c>
      <c r="AT112" s="21"/>
      <c r="AU112" s="19">
        <f>(AT112*$E112*$F112*((1-$G112)+$G112*$J112*$H112))</f>
        <v>0</v>
      </c>
      <c r="AV112" s="19"/>
      <c r="AW112" s="19">
        <f>(AV112*$E112*$F112*((1-$G112)+$G112*$J112*$H112))</f>
        <v>0</v>
      </c>
      <c r="AX112" s="19"/>
      <c r="AY112" s="19">
        <f>(AX112*$E112*$F112*((1-$G112)+$G112*$J112*$H112))</f>
        <v>0</v>
      </c>
      <c r="AZ112" s="19"/>
      <c r="BA112" s="19">
        <f>(AZ112*$E112*$F112*((1-$G112)+$G112*$J112*$H112))</f>
        <v>0</v>
      </c>
      <c r="BB112" s="19"/>
      <c r="BC112" s="19">
        <f>(BB112*$E112*$F112*((1-$G112)+$G112*$J112*$H112))</f>
        <v>0</v>
      </c>
      <c r="BD112" s="19"/>
      <c r="BE112" s="19">
        <f>(BD112*$E112*$F112*((1-$G112)+$G112*$J112*$H112))</f>
        <v>0</v>
      </c>
      <c r="BF112" s="19"/>
      <c r="BG112" s="19">
        <f>(BF112*$E112*$F112*((1-$G112)+$G112*$J112*$H112))</f>
        <v>0</v>
      </c>
      <c r="BH112" s="19"/>
      <c r="BI112" s="19">
        <f>(BH112*$E112*$F112*((1-$G112)+$G112*$J112*$H112))</f>
        <v>0</v>
      </c>
      <c r="BJ112" s="19"/>
      <c r="BK112" s="19">
        <f>(BJ112*$E112*$F112*((1-$G112)+$G112*$J112*$H112))</f>
        <v>0</v>
      </c>
      <c r="BL112" s="19"/>
      <c r="BM112" s="19">
        <f>(BL112*$E112*$F112*((1-$G112)+$G112*$J112*$H112))</f>
        <v>0</v>
      </c>
      <c r="BN112" s="19"/>
      <c r="BO112" s="19">
        <f>(BN112*$E112*$F112*((1-$G112)+$G112*$J112*$H112))</f>
        <v>0</v>
      </c>
      <c r="BP112" s="19"/>
      <c r="BQ112" s="19">
        <f>(BP112*$E112*$F112*((1-$G112)+$G112*$J112*$H112))</f>
        <v>0</v>
      </c>
      <c r="BR112" s="19"/>
      <c r="BS112" s="19">
        <f>(BR112*$E112*$F112*((1-$G112)+$G112*$J112*$H112))</f>
        <v>0</v>
      </c>
      <c r="BT112" s="19"/>
      <c r="BU112" s="19">
        <f>(BT112*$E112*$F112*((1-$G112)+$G112*$J112*$H112))</f>
        <v>0</v>
      </c>
      <c r="BV112" s="19"/>
      <c r="BW112" s="19">
        <f>(BV112*$E112*$F112*((1-$G112)+$G112*$J112*$H112))</f>
        <v>0</v>
      </c>
      <c r="BX112" s="23"/>
      <c r="BY112" s="19">
        <f>(BX112*$E112*$F112*((1-$G112)+$G112*$J112*$H112))</f>
        <v>0</v>
      </c>
      <c r="BZ112" s="19"/>
      <c r="CA112" s="19">
        <f>(BZ112*$E112*$F112*((1-$G112)+$G112*$J112*$H112))</f>
        <v>0</v>
      </c>
      <c r="CB112" s="21"/>
      <c r="CC112" s="19">
        <f>(CB112*$E112*$F112*((1-$G112)+$G112*$J112*$H112))</f>
        <v>0</v>
      </c>
      <c r="CD112" s="19"/>
      <c r="CE112" s="19">
        <f>(CD112*$E112*$F112*((1-$G112)+$G112*$J112*$H112))</f>
        <v>0</v>
      </c>
      <c r="CF112" s="19"/>
      <c r="CG112" s="19">
        <f>(CF112*$E112*$F112*((1-$G112)+$G112*$J112*$H112))</f>
        <v>0</v>
      </c>
      <c r="CH112" s="19"/>
      <c r="CI112" s="19">
        <f>(CH112*$E112*$F112*((1-$G112)+$G112*$J112*$H112))</f>
        <v>0</v>
      </c>
      <c r="CJ112" s="19"/>
      <c r="CK112" s="19">
        <f>(CJ112*$E112*$F112*((1-$G112)+$G112*$J112*$H112))</f>
        <v>0</v>
      </c>
      <c r="CL112" s="21"/>
      <c r="CM112" s="19">
        <f>(CL112*$E112*$F112*((1-$G112)+$G112*$K112*$H112))</f>
        <v>0</v>
      </c>
      <c r="CN112" s="19"/>
      <c r="CO112" s="19">
        <f>(CN112*$E112*$F112*((1-$G112)+$G112*$K112*$H112))</f>
        <v>0</v>
      </c>
      <c r="CP112" s="19"/>
      <c r="CQ112" s="19">
        <f>(CP112*$E112*$F112*((1-$G112)+$G112*$K112*$H112))</f>
        <v>0</v>
      </c>
      <c r="CR112" s="21"/>
      <c r="CS112" s="19"/>
      <c r="CT112" s="21"/>
      <c r="CU112" s="19"/>
      <c r="CV112" s="21"/>
      <c r="CW112" s="19"/>
      <c r="CX112" s="19"/>
      <c r="CY112" s="19">
        <f>(CX112*$E112*$F112*((1-$G112)+$G112*$K112*$H112))</f>
        <v>0</v>
      </c>
      <c r="CZ112" s="19"/>
      <c r="DA112" s="19"/>
      <c r="DB112" s="19"/>
      <c r="DC112" s="19">
        <f>(DB112*$E112*$F112*((1-$G112)+$G112*$K112*$H112))</f>
        <v>0</v>
      </c>
      <c r="DD112" s="21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>
        <f>(DN112*$E112*$F112*((1-$G112)+$G112*$K112*$H112))</f>
        <v>0</v>
      </c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>
        <f>(DZ112*$E112*$F112*((1-$G112)+$G112*$J112*$H112))</f>
        <v>0</v>
      </c>
      <c r="EB112" s="19"/>
      <c r="EC112" s="19">
        <f>(EB112*$E112*$F112*((1-$G112)+$G112*$J112*$H112))</f>
        <v>0</v>
      </c>
      <c r="ED112" s="19"/>
      <c r="EE112" s="19">
        <f>(ED112*$E112*$F112*((1-$G112)+$G112*$J112*$H112))</f>
        <v>0</v>
      </c>
      <c r="EF112" s="19"/>
      <c r="EG112" s="19">
        <f>(EF112*$E112*$F112*((1-$G112)+$G112*$J112*$H112))</f>
        <v>0</v>
      </c>
      <c r="EH112" s="19"/>
      <c r="EI112" s="20"/>
      <c r="EJ112" s="19"/>
      <c r="EK112" s="19">
        <f>(EJ112*$E112*$F112*((1-$G112)+$G112*$J112*$H112))</f>
        <v>0</v>
      </c>
      <c r="EL112" s="19">
        <v>65</v>
      </c>
      <c r="EM112" s="19">
        <f>(EL112*$E112*$F112*((1-$G112)+$G112*$K112*$H112))</f>
        <v>15336877.279578403</v>
      </c>
      <c r="EN112" s="25"/>
      <c r="EO112" s="25"/>
      <c r="EP112" s="26">
        <f t="shared" si="183"/>
        <v>121</v>
      </c>
      <c r="EQ112" s="26">
        <f t="shared" si="183"/>
        <v>28279738.894736003</v>
      </c>
    </row>
    <row r="113" spans="1:147" s="132" customFormat="1" ht="60" customHeight="1" x14ac:dyDescent="0.25">
      <c r="A113" s="13"/>
      <c r="B113" s="127" t="s">
        <v>373</v>
      </c>
      <c r="C113" s="135" t="s">
        <v>374</v>
      </c>
      <c r="D113" s="47" t="s">
        <v>375</v>
      </c>
      <c r="E113" s="69">
        <v>13916</v>
      </c>
      <c r="F113" s="68">
        <v>8.9600000000000009</v>
      </c>
      <c r="G113" s="136">
        <v>8.4900000000000003E-2</v>
      </c>
      <c r="H113" s="49">
        <v>1</v>
      </c>
      <c r="I113" s="50"/>
      <c r="J113" s="56">
        <v>1.4</v>
      </c>
      <c r="K113" s="56">
        <v>1.68</v>
      </c>
      <c r="L113" s="56">
        <v>2.23</v>
      </c>
      <c r="M113" s="57">
        <v>2.57</v>
      </c>
      <c r="N113" s="19"/>
      <c r="O113" s="19"/>
      <c r="P113" s="52"/>
      <c r="Q113" s="19"/>
      <c r="R113" s="21">
        <v>21</v>
      </c>
      <c r="S113" s="19">
        <f t="shared" si="135"/>
        <v>2707356.5976576</v>
      </c>
      <c r="T113" s="19"/>
      <c r="U113" s="19"/>
      <c r="V113" s="19"/>
      <c r="W113" s="19"/>
      <c r="X113" s="19"/>
      <c r="Y113" s="20"/>
      <c r="Z113" s="21"/>
      <c r="AA113" s="19"/>
      <c r="AB113" s="20"/>
      <c r="AC113" s="20"/>
      <c r="AD113" s="21"/>
      <c r="AE113" s="19"/>
      <c r="AF113" s="21"/>
      <c r="AG113" s="19"/>
      <c r="AH113" s="21"/>
      <c r="AI113" s="19"/>
      <c r="AJ113" s="19"/>
      <c r="AK113" s="19"/>
      <c r="AL113" s="21"/>
      <c r="AM113" s="21"/>
      <c r="AN113" s="19"/>
      <c r="AO113" s="19"/>
      <c r="AP113" s="19"/>
      <c r="AQ113" s="19"/>
      <c r="AR113" s="21"/>
      <c r="AS113" s="19"/>
      <c r="AT113" s="21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23"/>
      <c r="BY113" s="19"/>
      <c r="BZ113" s="19"/>
      <c r="CA113" s="19"/>
      <c r="CB113" s="21"/>
      <c r="CC113" s="19"/>
      <c r="CD113" s="19"/>
      <c r="CE113" s="19"/>
      <c r="CF113" s="19"/>
      <c r="CG113" s="19"/>
      <c r="CH113" s="19"/>
      <c r="CI113" s="19"/>
      <c r="CJ113" s="19"/>
      <c r="CK113" s="19"/>
      <c r="CL113" s="21"/>
      <c r="CM113" s="19"/>
      <c r="CN113" s="19"/>
      <c r="CO113" s="19"/>
      <c r="CP113" s="19"/>
      <c r="CQ113" s="19"/>
      <c r="CR113" s="21"/>
      <c r="CS113" s="19"/>
      <c r="CT113" s="21"/>
      <c r="CU113" s="19"/>
      <c r="CV113" s="21"/>
      <c r="CW113" s="19"/>
      <c r="CX113" s="19"/>
      <c r="CY113" s="19"/>
      <c r="CZ113" s="19"/>
      <c r="DA113" s="19"/>
      <c r="DB113" s="19"/>
      <c r="DC113" s="19"/>
      <c r="DD113" s="21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20"/>
      <c r="EJ113" s="19"/>
      <c r="EK113" s="19"/>
      <c r="EL113" s="19"/>
      <c r="EM113" s="19"/>
      <c r="EN113" s="25"/>
      <c r="EO113" s="25"/>
      <c r="EP113" s="26">
        <f t="shared" si="183"/>
        <v>21</v>
      </c>
      <c r="EQ113" s="26">
        <f t="shared" si="183"/>
        <v>2707356.5976576</v>
      </c>
    </row>
    <row r="114" spans="1:147" s="132" customFormat="1" ht="60" customHeight="1" x14ac:dyDescent="0.25">
      <c r="A114" s="13"/>
      <c r="B114" s="127" t="s">
        <v>376</v>
      </c>
      <c r="C114" s="135" t="s">
        <v>377</v>
      </c>
      <c r="D114" s="47" t="s">
        <v>378</v>
      </c>
      <c r="E114" s="69">
        <v>13916</v>
      </c>
      <c r="F114" s="68">
        <v>16.32</v>
      </c>
      <c r="G114" s="136">
        <v>8.4900000000000003E-2</v>
      </c>
      <c r="H114" s="49">
        <v>1</v>
      </c>
      <c r="I114" s="50"/>
      <c r="J114" s="56">
        <v>1.4</v>
      </c>
      <c r="K114" s="56">
        <v>1.68</v>
      </c>
      <c r="L114" s="56">
        <v>2.23</v>
      </c>
      <c r="M114" s="57">
        <v>2.57</v>
      </c>
      <c r="N114" s="19"/>
      <c r="O114" s="19"/>
      <c r="P114" s="52"/>
      <c r="Q114" s="19"/>
      <c r="R114" s="21">
        <v>79</v>
      </c>
      <c r="S114" s="19">
        <f t="shared" si="135"/>
        <v>18550917.9115008</v>
      </c>
      <c r="T114" s="19"/>
      <c r="U114" s="19"/>
      <c r="V114" s="19"/>
      <c r="W114" s="19"/>
      <c r="X114" s="19"/>
      <c r="Y114" s="20"/>
      <c r="Z114" s="21"/>
      <c r="AA114" s="19"/>
      <c r="AB114" s="20"/>
      <c r="AC114" s="20"/>
      <c r="AD114" s="21"/>
      <c r="AE114" s="19"/>
      <c r="AF114" s="21"/>
      <c r="AG114" s="19"/>
      <c r="AH114" s="21"/>
      <c r="AI114" s="19"/>
      <c r="AJ114" s="19"/>
      <c r="AK114" s="19"/>
      <c r="AL114" s="21"/>
      <c r="AM114" s="21"/>
      <c r="AN114" s="19"/>
      <c r="AO114" s="19"/>
      <c r="AP114" s="19"/>
      <c r="AQ114" s="19"/>
      <c r="AR114" s="21"/>
      <c r="AS114" s="19"/>
      <c r="AT114" s="21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23"/>
      <c r="BY114" s="19"/>
      <c r="BZ114" s="19"/>
      <c r="CA114" s="19"/>
      <c r="CB114" s="21"/>
      <c r="CC114" s="19"/>
      <c r="CD114" s="19"/>
      <c r="CE114" s="19"/>
      <c r="CF114" s="19"/>
      <c r="CG114" s="19"/>
      <c r="CH114" s="19"/>
      <c r="CI114" s="19"/>
      <c r="CJ114" s="19"/>
      <c r="CK114" s="19"/>
      <c r="CL114" s="21"/>
      <c r="CM114" s="19"/>
      <c r="CN114" s="19"/>
      <c r="CO114" s="19"/>
      <c r="CP114" s="19"/>
      <c r="CQ114" s="19"/>
      <c r="CR114" s="21"/>
      <c r="CS114" s="19"/>
      <c r="CT114" s="21"/>
      <c r="CU114" s="19"/>
      <c r="CV114" s="21"/>
      <c r="CW114" s="19"/>
      <c r="CX114" s="19"/>
      <c r="CY114" s="19"/>
      <c r="CZ114" s="19"/>
      <c r="DA114" s="19"/>
      <c r="DB114" s="19"/>
      <c r="DC114" s="19"/>
      <c r="DD114" s="21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20"/>
      <c r="EJ114" s="19"/>
      <c r="EK114" s="19"/>
      <c r="EL114" s="19"/>
      <c r="EM114" s="19"/>
      <c r="EN114" s="25"/>
      <c r="EO114" s="25"/>
      <c r="EP114" s="26">
        <f t="shared" si="183"/>
        <v>79</v>
      </c>
      <c r="EQ114" s="26">
        <f t="shared" si="183"/>
        <v>18550917.9115008</v>
      </c>
    </row>
    <row r="115" spans="1:147" s="132" customFormat="1" ht="60" customHeight="1" x14ac:dyDescent="0.25">
      <c r="A115" s="13"/>
      <c r="B115" s="127" t="s">
        <v>379</v>
      </c>
      <c r="C115" s="135" t="s">
        <v>380</v>
      </c>
      <c r="D115" s="47" t="s">
        <v>381</v>
      </c>
      <c r="E115" s="69">
        <v>13916</v>
      </c>
      <c r="F115" s="68">
        <v>22.32</v>
      </c>
      <c r="G115" s="136">
        <v>8.4900000000000003E-2</v>
      </c>
      <c r="H115" s="49">
        <v>1</v>
      </c>
      <c r="I115" s="50"/>
      <c r="J115" s="56">
        <v>1.4</v>
      </c>
      <c r="K115" s="56">
        <v>1.68</v>
      </c>
      <c r="L115" s="56">
        <v>2.23</v>
      </c>
      <c r="M115" s="57">
        <v>2.57</v>
      </c>
      <c r="N115" s="19"/>
      <c r="O115" s="19"/>
      <c r="P115" s="52"/>
      <c r="Q115" s="19"/>
      <c r="R115" s="21">
        <v>20</v>
      </c>
      <c r="S115" s="19">
        <f t="shared" si="135"/>
        <v>6423065.397504</v>
      </c>
      <c r="T115" s="19"/>
      <c r="U115" s="19"/>
      <c r="V115" s="19"/>
      <c r="W115" s="19"/>
      <c r="X115" s="19"/>
      <c r="Y115" s="20"/>
      <c r="Z115" s="21"/>
      <c r="AA115" s="19"/>
      <c r="AB115" s="20"/>
      <c r="AC115" s="20"/>
      <c r="AD115" s="21"/>
      <c r="AE115" s="19"/>
      <c r="AF115" s="21"/>
      <c r="AG115" s="19"/>
      <c r="AH115" s="21"/>
      <c r="AI115" s="19"/>
      <c r="AJ115" s="19"/>
      <c r="AK115" s="19"/>
      <c r="AL115" s="21"/>
      <c r="AM115" s="21"/>
      <c r="AN115" s="19"/>
      <c r="AO115" s="19"/>
      <c r="AP115" s="19"/>
      <c r="AQ115" s="19"/>
      <c r="AR115" s="21"/>
      <c r="AS115" s="19"/>
      <c r="AT115" s="21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23"/>
      <c r="BY115" s="19"/>
      <c r="BZ115" s="19"/>
      <c r="CA115" s="19"/>
      <c r="CB115" s="21"/>
      <c r="CC115" s="19"/>
      <c r="CD115" s="19"/>
      <c r="CE115" s="19"/>
      <c r="CF115" s="19"/>
      <c r="CG115" s="19"/>
      <c r="CH115" s="19"/>
      <c r="CI115" s="19"/>
      <c r="CJ115" s="19"/>
      <c r="CK115" s="19"/>
      <c r="CL115" s="21"/>
      <c r="CM115" s="19"/>
      <c r="CN115" s="19"/>
      <c r="CO115" s="19"/>
      <c r="CP115" s="19"/>
      <c r="CQ115" s="19"/>
      <c r="CR115" s="21"/>
      <c r="CS115" s="19"/>
      <c r="CT115" s="21"/>
      <c r="CU115" s="19"/>
      <c r="CV115" s="21"/>
      <c r="CW115" s="19"/>
      <c r="CX115" s="19"/>
      <c r="CY115" s="19"/>
      <c r="CZ115" s="19"/>
      <c r="DA115" s="19"/>
      <c r="DB115" s="19"/>
      <c r="DC115" s="19"/>
      <c r="DD115" s="21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20"/>
      <c r="EJ115" s="19"/>
      <c r="EK115" s="19"/>
      <c r="EL115" s="19"/>
      <c r="EM115" s="19"/>
      <c r="EN115" s="25"/>
      <c r="EO115" s="25"/>
      <c r="EP115" s="26">
        <f t="shared" si="183"/>
        <v>20</v>
      </c>
      <c r="EQ115" s="26">
        <f t="shared" si="183"/>
        <v>6423065.397504</v>
      </c>
    </row>
    <row r="116" spans="1:147" s="132" customFormat="1" ht="60" customHeight="1" x14ac:dyDescent="0.25">
      <c r="A116" s="13"/>
      <c r="B116" s="13">
        <v>70</v>
      </c>
      <c r="C116" s="135" t="s">
        <v>382</v>
      </c>
      <c r="D116" s="67" t="s">
        <v>383</v>
      </c>
      <c r="E116" s="69">
        <v>13916</v>
      </c>
      <c r="F116" s="68">
        <v>20.54</v>
      </c>
      <c r="G116" s="136">
        <v>5.6399999999999999E-2</v>
      </c>
      <c r="H116" s="49">
        <v>1</v>
      </c>
      <c r="I116" s="50"/>
      <c r="J116" s="56">
        <v>1.4</v>
      </c>
      <c r="K116" s="56">
        <v>1.68</v>
      </c>
      <c r="L116" s="56">
        <v>2.23</v>
      </c>
      <c r="M116" s="57">
        <v>2.57</v>
      </c>
      <c r="N116" s="19"/>
      <c r="O116" s="19"/>
      <c r="P116" s="52"/>
      <c r="Q116" s="19"/>
      <c r="R116" s="21">
        <v>45</v>
      </c>
      <c r="S116" s="19">
        <f t="shared" si="135"/>
        <v>13152738.126527999</v>
      </c>
      <c r="T116" s="19"/>
      <c r="U116" s="19"/>
      <c r="V116" s="19"/>
      <c r="W116" s="19"/>
      <c r="X116" s="19"/>
      <c r="Y116" s="20"/>
      <c r="Z116" s="21"/>
      <c r="AA116" s="19"/>
      <c r="AB116" s="20"/>
      <c r="AC116" s="20"/>
      <c r="AD116" s="21"/>
      <c r="AE116" s="19"/>
      <c r="AF116" s="21"/>
      <c r="AG116" s="19"/>
      <c r="AH116" s="21"/>
      <c r="AI116" s="19"/>
      <c r="AJ116" s="19"/>
      <c r="AK116" s="19"/>
      <c r="AL116" s="21"/>
      <c r="AM116" s="21"/>
      <c r="AN116" s="19"/>
      <c r="AO116" s="19"/>
      <c r="AP116" s="19"/>
      <c r="AQ116" s="19"/>
      <c r="AR116" s="21"/>
      <c r="AS116" s="19"/>
      <c r="AT116" s="21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23"/>
      <c r="BY116" s="19"/>
      <c r="BZ116" s="19"/>
      <c r="CA116" s="19"/>
      <c r="CB116" s="21"/>
      <c r="CC116" s="19"/>
      <c r="CD116" s="19"/>
      <c r="CE116" s="19"/>
      <c r="CF116" s="19"/>
      <c r="CG116" s="19"/>
      <c r="CH116" s="19"/>
      <c r="CI116" s="19"/>
      <c r="CJ116" s="19"/>
      <c r="CK116" s="19"/>
      <c r="CL116" s="21"/>
      <c r="CM116" s="19"/>
      <c r="CN116" s="19"/>
      <c r="CO116" s="19"/>
      <c r="CP116" s="19"/>
      <c r="CQ116" s="19"/>
      <c r="CR116" s="21"/>
      <c r="CS116" s="19"/>
      <c r="CT116" s="21"/>
      <c r="CU116" s="19"/>
      <c r="CV116" s="21"/>
      <c r="CW116" s="19"/>
      <c r="CX116" s="19"/>
      <c r="CY116" s="19"/>
      <c r="CZ116" s="19"/>
      <c r="DA116" s="19"/>
      <c r="DB116" s="19"/>
      <c r="DC116" s="19"/>
      <c r="DD116" s="21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20"/>
      <c r="EJ116" s="19"/>
      <c r="EK116" s="19"/>
      <c r="EL116" s="19"/>
      <c r="EM116" s="19">
        <f>(EL116*$E116*$F116*((1-$G116)+$G116*$K116*$H116))</f>
        <v>0</v>
      </c>
      <c r="EN116" s="25"/>
      <c r="EO116" s="25"/>
      <c r="EP116" s="26">
        <f t="shared" si="183"/>
        <v>45</v>
      </c>
      <c r="EQ116" s="26">
        <f t="shared" si="183"/>
        <v>13152738.126527999</v>
      </c>
    </row>
    <row r="117" spans="1:147" s="132" customFormat="1" ht="60" customHeight="1" x14ac:dyDescent="0.25">
      <c r="A117" s="13"/>
      <c r="B117" s="16" t="s">
        <v>384</v>
      </c>
      <c r="C117" s="135" t="s">
        <v>385</v>
      </c>
      <c r="D117" s="67" t="s">
        <v>386</v>
      </c>
      <c r="E117" s="69">
        <v>13916</v>
      </c>
      <c r="F117" s="68">
        <v>16.43</v>
      </c>
      <c r="G117" s="136">
        <v>5.6399999999999999E-2</v>
      </c>
      <c r="H117" s="49">
        <v>1</v>
      </c>
      <c r="I117" s="50"/>
      <c r="J117" s="56">
        <v>1.4</v>
      </c>
      <c r="K117" s="56">
        <v>1.68</v>
      </c>
      <c r="L117" s="56">
        <v>2.23</v>
      </c>
      <c r="M117" s="57">
        <v>2.57</v>
      </c>
      <c r="N117" s="19"/>
      <c r="O117" s="19"/>
      <c r="P117" s="52"/>
      <c r="Q117" s="19"/>
      <c r="R117" s="21">
        <v>42</v>
      </c>
      <c r="S117" s="19">
        <f t="shared" si="135"/>
        <v>9819515.819097599</v>
      </c>
      <c r="T117" s="19"/>
      <c r="U117" s="19"/>
      <c r="V117" s="19"/>
      <c r="W117" s="19"/>
      <c r="X117" s="19"/>
      <c r="Y117" s="20"/>
      <c r="Z117" s="21"/>
      <c r="AA117" s="19"/>
      <c r="AB117" s="20"/>
      <c r="AC117" s="20"/>
      <c r="AD117" s="21"/>
      <c r="AE117" s="19"/>
      <c r="AF117" s="21"/>
      <c r="AG117" s="19"/>
      <c r="AH117" s="21"/>
      <c r="AI117" s="19"/>
      <c r="AJ117" s="19"/>
      <c r="AK117" s="19"/>
      <c r="AL117" s="21"/>
      <c r="AM117" s="21"/>
      <c r="AN117" s="19"/>
      <c r="AO117" s="19"/>
      <c r="AP117" s="19"/>
      <c r="AQ117" s="19"/>
      <c r="AR117" s="21"/>
      <c r="AS117" s="19"/>
      <c r="AT117" s="21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23"/>
      <c r="BY117" s="19"/>
      <c r="BZ117" s="19"/>
      <c r="CA117" s="19"/>
      <c r="CB117" s="21"/>
      <c r="CC117" s="19"/>
      <c r="CD117" s="19"/>
      <c r="CE117" s="19"/>
      <c r="CF117" s="19"/>
      <c r="CG117" s="19"/>
      <c r="CH117" s="19"/>
      <c r="CI117" s="19"/>
      <c r="CJ117" s="19"/>
      <c r="CK117" s="19"/>
      <c r="CL117" s="21"/>
      <c r="CM117" s="19"/>
      <c r="CN117" s="19"/>
      <c r="CO117" s="19"/>
      <c r="CP117" s="19"/>
      <c r="CQ117" s="19"/>
      <c r="CR117" s="21"/>
      <c r="CS117" s="19"/>
      <c r="CT117" s="21"/>
      <c r="CU117" s="19"/>
      <c r="CV117" s="21"/>
      <c r="CW117" s="19"/>
      <c r="CX117" s="19"/>
      <c r="CY117" s="19"/>
      <c r="CZ117" s="19"/>
      <c r="DA117" s="19"/>
      <c r="DB117" s="19"/>
      <c r="DC117" s="19"/>
      <c r="DD117" s="21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20"/>
      <c r="EJ117" s="19"/>
      <c r="EK117" s="19"/>
      <c r="EL117" s="19"/>
      <c r="EM117" s="19"/>
      <c r="EN117" s="25"/>
      <c r="EO117" s="25"/>
      <c r="EP117" s="26">
        <f t="shared" si="183"/>
        <v>42</v>
      </c>
      <c r="EQ117" s="26">
        <f t="shared" si="183"/>
        <v>9819515.819097599</v>
      </c>
    </row>
    <row r="118" spans="1:147" s="132" customFormat="1" ht="60" customHeight="1" x14ac:dyDescent="0.25">
      <c r="A118" s="13"/>
      <c r="B118" s="16" t="s">
        <v>387</v>
      </c>
      <c r="C118" s="135" t="s">
        <v>388</v>
      </c>
      <c r="D118" s="67" t="s">
        <v>389</v>
      </c>
      <c r="E118" s="69">
        <v>13916</v>
      </c>
      <c r="F118" s="68">
        <v>23.39</v>
      </c>
      <c r="G118" s="136">
        <v>5.6399999999999999E-2</v>
      </c>
      <c r="H118" s="49">
        <v>1</v>
      </c>
      <c r="I118" s="50"/>
      <c r="J118" s="56">
        <v>1.4</v>
      </c>
      <c r="K118" s="56">
        <v>1.68</v>
      </c>
      <c r="L118" s="56">
        <v>2.23</v>
      </c>
      <c r="M118" s="57">
        <v>2.57</v>
      </c>
      <c r="N118" s="19"/>
      <c r="O118" s="19"/>
      <c r="P118" s="52"/>
      <c r="Q118" s="19"/>
      <c r="R118" s="21">
        <v>39</v>
      </c>
      <c r="S118" s="19">
        <f t="shared" si="135"/>
        <v>12980698.091961598</v>
      </c>
      <c r="T118" s="19"/>
      <c r="U118" s="19"/>
      <c r="V118" s="19"/>
      <c r="W118" s="19"/>
      <c r="X118" s="19"/>
      <c r="Y118" s="20"/>
      <c r="Z118" s="21"/>
      <c r="AA118" s="19"/>
      <c r="AB118" s="20"/>
      <c r="AC118" s="20"/>
      <c r="AD118" s="21"/>
      <c r="AE118" s="19"/>
      <c r="AF118" s="21"/>
      <c r="AG118" s="19"/>
      <c r="AH118" s="21"/>
      <c r="AI118" s="19"/>
      <c r="AJ118" s="19"/>
      <c r="AK118" s="19"/>
      <c r="AL118" s="21"/>
      <c r="AM118" s="21"/>
      <c r="AN118" s="19"/>
      <c r="AO118" s="19"/>
      <c r="AP118" s="19"/>
      <c r="AQ118" s="19"/>
      <c r="AR118" s="21"/>
      <c r="AS118" s="19"/>
      <c r="AT118" s="21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23"/>
      <c r="BY118" s="19"/>
      <c r="BZ118" s="19"/>
      <c r="CA118" s="19"/>
      <c r="CB118" s="21"/>
      <c r="CC118" s="19"/>
      <c r="CD118" s="19"/>
      <c r="CE118" s="19"/>
      <c r="CF118" s="19"/>
      <c r="CG118" s="19"/>
      <c r="CH118" s="19"/>
      <c r="CI118" s="19"/>
      <c r="CJ118" s="19"/>
      <c r="CK118" s="19"/>
      <c r="CL118" s="21"/>
      <c r="CM118" s="19"/>
      <c r="CN118" s="19"/>
      <c r="CO118" s="19"/>
      <c r="CP118" s="19"/>
      <c r="CQ118" s="19"/>
      <c r="CR118" s="21"/>
      <c r="CS118" s="19"/>
      <c r="CT118" s="21"/>
      <c r="CU118" s="19"/>
      <c r="CV118" s="21"/>
      <c r="CW118" s="19"/>
      <c r="CX118" s="19"/>
      <c r="CY118" s="19"/>
      <c r="CZ118" s="19"/>
      <c r="DA118" s="19"/>
      <c r="DB118" s="19"/>
      <c r="DC118" s="19"/>
      <c r="DD118" s="21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20"/>
      <c r="EJ118" s="19"/>
      <c r="EK118" s="19"/>
      <c r="EL118" s="19"/>
      <c r="EM118" s="19"/>
      <c r="EN118" s="25"/>
      <c r="EO118" s="25"/>
      <c r="EP118" s="26">
        <f t="shared" si="183"/>
        <v>39</v>
      </c>
      <c r="EQ118" s="26">
        <f t="shared" si="183"/>
        <v>12980698.091961598</v>
      </c>
    </row>
    <row r="119" spans="1:147" s="132" customFormat="1" ht="60" customHeight="1" x14ac:dyDescent="0.25">
      <c r="A119" s="13"/>
      <c r="B119" s="16" t="s">
        <v>390</v>
      </c>
      <c r="C119" s="135" t="s">
        <v>391</v>
      </c>
      <c r="D119" s="67" t="s">
        <v>392</v>
      </c>
      <c r="E119" s="69">
        <v>13916</v>
      </c>
      <c r="F119" s="68">
        <v>35.799999999999997</v>
      </c>
      <c r="G119" s="136">
        <v>5.6399999999999999E-2</v>
      </c>
      <c r="H119" s="49">
        <v>1</v>
      </c>
      <c r="I119" s="50"/>
      <c r="J119" s="56">
        <v>1.4</v>
      </c>
      <c r="K119" s="56">
        <v>1.68</v>
      </c>
      <c r="L119" s="56">
        <v>2.23</v>
      </c>
      <c r="M119" s="57">
        <v>2.57</v>
      </c>
      <c r="N119" s="19"/>
      <c r="O119" s="19"/>
      <c r="P119" s="52"/>
      <c r="Q119" s="19"/>
      <c r="R119" s="21">
        <v>4</v>
      </c>
      <c r="S119" s="19">
        <f t="shared" si="135"/>
        <v>2037728.1182719998</v>
      </c>
      <c r="T119" s="19"/>
      <c r="U119" s="19"/>
      <c r="V119" s="19"/>
      <c r="W119" s="19"/>
      <c r="X119" s="19"/>
      <c r="Y119" s="20"/>
      <c r="Z119" s="21"/>
      <c r="AA119" s="19"/>
      <c r="AB119" s="20"/>
      <c r="AC119" s="20"/>
      <c r="AD119" s="21"/>
      <c r="AE119" s="19"/>
      <c r="AF119" s="21"/>
      <c r="AG119" s="19"/>
      <c r="AH119" s="21"/>
      <c r="AI119" s="19"/>
      <c r="AJ119" s="19"/>
      <c r="AK119" s="19"/>
      <c r="AL119" s="21"/>
      <c r="AM119" s="21"/>
      <c r="AN119" s="19"/>
      <c r="AO119" s="19"/>
      <c r="AP119" s="19"/>
      <c r="AQ119" s="19"/>
      <c r="AR119" s="21"/>
      <c r="AS119" s="19"/>
      <c r="AT119" s="21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23"/>
      <c r="BY119" s="19"/>
      <c r="BZ119" s="19"/>
      <c r="CA119" s="19"/>
      <c r="CB119" s="21"/>
      <c r="CC119" s="19"/>
      <c r="CD119" s="19"/>
      <c r="CE119" s="19"/>
      <c r="CF119" s="19"/>
      <c r="CG119" s="19"/>
      <c r="CH119" s="19"/>
      <c r="CI119" s="19"/>
      <c r="CJ119" s="19"/>
      <c r="CK119" s="19"/>
      <c r="CL119" s="21"/>
      <c r="CM119" s="19"/>
      <c r="CN119" s="19"/>
      <c r="CO119" s="19"/>
      <c r="CP119" s="19"/>
      <c r="CQ119" s="19"/>
      <c r="CR119" s="21"/>
      <c r="CS119" s="19"/>
      <c r="CT119" s="21"/>
      <c r="CU119" s="19"/>
      <c r="CV119" s="21"/>
      <c r="CW119" s="19"/>
      <c r="CX119" s="19"/>
      <c r="CY119" s="19"/>
      <c r="CZ119" s="19"/>
      <c r="DA119" s="19"/>
      <c r="DB119" s="19"/>
      <c r="DC119" s="19"/>
      <c r="DD119" s="21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20"/>
      <c r="EJ119" s="19"/>
      <c r="EK119" s="19"/>
      <c r="EL119" s="19"/>
      <c r="EM119" s="19"/>
      <c r="EN119" s="25"/>
      <c r="EO119" s="25"/>
      <c r="EP119" s="26">
        <f t="shared" si="183"/>
        <v>4</v>
      </c>
      <c r="EQ119" s="26">
        <f t="shared" si="183"/>
        <v>2037728.1182719998</v>
      </c>
    </row>
    <row r="120" spans="1:147" s="132" customFormat="1" ht="60" customHeight="1" x14ac:dyDescent="0.25">
      <c r="A120" s="13"/>
      <c r="B120" s="13">
        <v>71</v>
      </c>
      <c r="C120" s="135" t="s">
        <v>393</v>
      </c>
      <c r="D120" s="67" t="s">
        <v>394</v>
      </c>
      <c r="E120" s="69">
        <v>13916</v>
      </c>
      <c r="F120" s="68">
        <v>27.22</v>
      </c>
      <c r="G120" s="136">
        <v>2.8199999999999999E-2</v>
      </c>
      <c r="H120" s="49">
        <v>1</v>
      </c>
      <c r="I120" s="50"/>
      <c r="J120" s="56">
        <v>1.4</v>
      </c>
      <c r="K120" s="56">
        <v>1.68</v>
      </c>
      <c r="L120" s="56">
        <v>2.23</v>
      </c>
      <c r="M120" s="57">
        <v>2.57</v>
      </c>
      <c r="N120" s="19"/>
      <c r="O120" s="19"/>
      <c r="P120" s="52"/>
      <c r="Q120" s="19"/>
      <c r="R120" s="21">
        <v>87</v>
      </c>
      <c r="S120" s="19">
        <f t="shared" si="135"/>
        <v>33326769.048787195</v>
      </c>
      <c r="T120" s="19"/>
      <c r="U120" s="19"/>
      <c r="V120" s="19"/>
      <c r="W120" s="19"/>
      <c r="X120" s="19"/>
      <c r="Y120" s="20"/>
      <c r="Z120" s="21"/>
      <c r="AA120" s="19"/>
      <c r="AB120" s="20"/>
      <c r="AC120" s="20"/>
      <c r="AD120" s="21"/>
      <c r="AE120" s="19"/>
      <c r="AF120" s="21"/>
      <c r="AG120" s="19"/>
      <c r="AH120" s="21"/>
      <c r="AI120" s="19"/>
      <c r="AJ120" s="19"/>
      <c r="AK120" s="19"/>
      <c r="AL120" s="21"/>
      <c r="AM120" s="21"/>
      <c r="AN120" s="19"/>
      <c r="AO120" s="19"/>
      <c r="AP120" s="19"/>
      <c r="AQ120" s="19"/>
      <c r="AR120" s="21"/>
      <c r="AS120" s="19"/>
      <c r="AT120" s="21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23"/>
      <c r="BY120" s="19"/>
      <c r="BZ120" s="19"/>
      <c r="CA120" s="19"/>
      <c r="CB120" s="21"/>
      <c r="CC120" s="19"/>
      <c r="CD120" s="19"/>
      <c r="CE120" s="19"/>
      <c r="CF120" s="19"/>
      <c r="CG120" s="19"/>
      <c r="CH120" s="19"/>
      <c r="CI120" s="19"/>
      <c r="CJ120" s="19"/>
      <c r="CK120" s="19"/>
      <c r="CL120" s="21"/>
      <c r="CM120" s="19"/>
      <c r="CN120" s="19"/>
      <c r="CO120" s="19"/>
      <c r="CP120" s="19"/>
      <c r="CQ120" s="19"/>
      <c r="CR120" s="21"/>
      <c r="CS120" s="19"/>
      <c r="CT120" s="21"/>
      <c r="CU120" s="19"/>
      <c r="CV120" s="21"/>
      <c r="CW120" s="19"/>
      <c r="CX120" s="19"/>
      <c r="CY120" s="19"/>
      <c r="CZ120" s="19"/>
      <c r="DA120" s="19"/>
      <c r="DB120" s="19"/>
      <c r="DC120" s="19"/>
      <c r="DD120" s="21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20"/>
      <c r="EJ120" s="19"/>
      <c r="EK120" s="19"/>
      <c r="EL120" s="19">
        <v>12</v>
      </c>
      <c r="EM120" s="19">
        <f>(EL120*$E120*$F120*((1-$G120)+$G120*$K120*$H120))</f>
        <v>4632687.1744742403</v>
      </c>
      <c r="EN120" s="25"/>
      <c r="EO120" s="25"/>
      <c r="EP120" s="26">
        <f t="shared" si="183"/>
        <v>99</v>
      </c>
      <c r="EQ120" s="26">
        <f t="shared" si="183"/>
        <v>37959456.223261438</v>
      </c>
    </row>
    <row r="121" spans="1:147" s="132" customFormat="1" ht="60" customHeight="1" x14ac:dyDescent="0.25">
      <c r="A121" s="13"/>
      <c r="B121" s="16" t="s">
        <v>395</v>
      </c>
      <c r="C121" s="135" t="s">
        <v>396</v>
      </c>
      <c r="D121" s="67" t="s">
        <v>397</v>
      </c>
      <c r="E121" s="69">
        <v>13916</v>
      </c>
      <c r="F121" s="68">
        <v>23.27</v>
      </c>
      <c r="G121" s="136">
        <v>2.8199999999999999E-2</v>
      </c>
      <c r="H121" s="49">
        <v>1</v>
      </c>
      <c r="I121" s="50"/>
      <c r="J121" s="56">
        <v>1.4</v>
      </c>
      <c r="K121" s="56">
        <v>1.68</v>
      </c>
      <c r="L121" s="56">
        <v>2.23</v>
      </c>
      <c r="M121" s="57">
        <v>2.57</v>
      </c>
      <c r="N121" s="19"/>
      <c r="O121" s="19"/>
      <c r="P121" s="52"/>
      <c r="Q121" s="19"/>
      <c r="R121" s="21">
        <v>50</v>
      </c>
      <c r="S121" s="19">
        <f t="shared" si="135"/>
        <v>16373903.480479999</v>
      </c>
      <c r="T121" s="19"/>
      <c r="U121" s="19"/>
      <c r="V121" s="19"/>
      <c r="W121" s="19"/>
      <c r="X121" s="19"/>
      <c r="Y121" s="20"/>
      <c r="Z121" s="21"/>
      <c r="AA121" s="19"/>
      <c r="AB121" s="20"/>
      <c r="AC121" s="20"/>
      <c r="AD121" s="21"/>
      <c r="AE121" s="19"/>
      <c r="AF121" s="21"/>
      <c r="AG121" s="19"/>
      <c r="AH121" s="21"/>
      <c r="AI121" s="19"/>
      <c r="AJ121" s="19"/>
      <c r="AK121" s="19"/>
      <c r="AL121" s="21"/>
      <c r="AM121" s="21"/>
      <c r="AN121" s="19"/>
      <c r="AO121" s="19"/>
      <c r="AP121" s="19"/>
      <c r="AQ121" s="19"/>
      <c r="AR121" s="21"/>
      <c r="AS121" s="19"/>
      <c r="AT121" s="21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23"/>
      <c r="BY121" s="19"/>
      <c r="BZ121" s="19"/>
      <c r="CA121" s="19"/>
      <c r="CB121" s="21"/>
      <c r="CC121" s="19"/>
      <c r="CD121" s="19"/>
      <c r="CE121" s="19"/>
      <c r="CF121" s="19"/>
      <c r="CG121" s="19"/>
      <c r="CH121" s="19"/>
      <c r="CI121" s="19"/>
      <c r="CJ121" s="19"/>
      <c r="CK121" s="19"/>
      <c r="CL121" s="21"/>
      <c r="CM121" s="19"/>
      <c r="CN121" s="19"/>
      <c r="CO121" s="19"/>
      <c r="CP121" s="19"/>
      <c r="CQ121" s="19"/>
      <c r="CR121" s="21"/>
      <c r="CS121" s="19"/>
      <c r="CT121" s="21"/>
      <c r="CU121" s="19"/>
      <c r="CV121" s="21"/>
      <c r="CW121" s="19"/>
      <c r="CX121" s="19"/>
      <c r="CY121" s="19"/>
      <c r="CZ121" s="19"/>
      <c r="DA121" s="19"/>
      <c r="DB121" s="19"/>
      <c r="DC121" s="19"/>
      <c r="DD121" s="21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20"/>
      <c r="EJ121" s="19"/>
      <c r="EK121" s="19"/>
      <c r="EL121" s="19"/>
      <c r="EM121" s="19"/>
      <c r="EN121" s="25"/>
      <c r="EO121" s="25"/>
      <c r="EP121" s="26">
        <f t="shared" si="183"/>
        <v>50</v>
      </c>
      <c r="EQ121" s="26">
        <f t="shared" si="183"/>
        <v>16373903.480479999</v>
      </c>
    </row>
    <row r="122" spans="1:147" s="132" customFormat="1" ht="60" customHeight="1" x14ac:dyDescent="0.25">
      <c r="A122" s="13"/>
      <c r="B122" s="16" t="s">
        <v>398</v>
      </c>
      <c r="C122" s="135" t="s">
        <v>399</v>
      </c>
      <c r="D122" s="67" t="s">
        <v>400</v>
      </c>
      <c r="E122" s="69">
        <v>13916</v>
      </c>
      <c r="F122" s="68">
        <v>27.21</v>
      </c>
      <c r="G122" s="136">
        <v>2.8199999999999999E-2</v>
      </c>
      <c r="H122" s="49">
        <v>1</v>
      </c>
      <c r="I122" s="50"/>
      <c r="J122" s="56">
        <v>1.4</v>
      </c>
      <c r="K122" s="56">
        <v>1.68</v>
      </c>
      <c r="L122" s="56">
        <v>2.23</v>
      </c>
      <c r="M122" s="57">
        <v>2.57</v>
      </c>
      <c r="N122" s="19"/>
      <c r="O122" s="19"/>
      <c r="P122" s="52"/>
      <c r="Q122" s="19"/>
      <c r="R122" s="21">
        <v>63</v>
      </c>
      <c r="S122" s="19">
        <f t="shared" si="135"/>
        <v>24124311.614390399</v>
      </c>
      <c r="T122" s="19"/>
      <c r="U122" s="19"/>
      <c r="V122" s="19"/>
      <c r="W122" s="19"/>
      <c r="X122" s="19"/>
      <c r="Y122" s="20"/>
      <c r="Z122" s="21"/>
      <c r="AA122" s="19"/>
      <c r="AB122" s="20"/>
      <c r="AC122" s="20"/>
      <c r="AD122" s="21"/>
      <c r="AE122" s="19"/>
      <c r="AF122" s="21"/>
      <c r="AG122" s="19"/>
      <c r="AH122" s="21"/>
      <c r="AI122" s="19"/>
      <c r="AJ122" s="19"/>
      <c r="AK122" s="19"/>
      <c r="AL122" s="21"/>
      <c r="AM122" s="21"/>
      <c r="AN122" s="19"/>
      <c r="AO122" s="19"/>
      <c r="AP122" s="19"/>
      <c r="AQ122" s="19"/>
      <c r="AR122" s="21"/>
      <c r="AS122" s="19"/>
      <c r="AT122" s="21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23"/>
      <c r="BY122" s="19"/>
      <c r="BZ122" s="19"/>
      <c r="CA122" s="19"/>
      <c r="CB122" s="21"/>
      <c r="CC122" s="19"/>
      <c r="CD122" s="19"/>
      <c r="CE122" s="19"/>
      <c r="CF122" s="19"/>
      <c r="CG122" s="19"/>
      <c r="CH122" s="19"/>
      <c r="CI122" s="19"/>
      <c r="CJ122" s="19"/>
      <c r="CK122" s="19"/>
      <c r="CL122" s="21"/>
      <c r="CM122" s="19"/>
      <c r="CN122" s="19"/>
      <c r="CO122" s="19"/>
      <c r="CP122" s="19"/>
      <c r="CQ122" s="19"/>
      <c r="CR122" s="21"/>
      <c r="CS122" s="19"/>
      <c r="CT122" s="21"/>
      <c r="CU122" s="19"/>
      <c r="CV122" s="21"/>
      <c r="CW122" s="19"/>
      <c r="CX122" s="19"/>
      <c r="CY122" s="19"/>
      <c r="CZ122" s="19"/>
      <c r="DA122" s="19"/>
      <c r="DB122" s="19"/>
      <c r="DC122" s="19"/>
      <c r="DD122" s="21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20"/>
      <c r="EJ122" s="19"/>
      <c r="EK122" s="19"/>
      <c r="EL122" s="19"/>
      <c r="EM122" s="19"/>
      <c r="EN122" s="25"/>
      <c r="EO122" s="25"/>
      <c r="EP122" s="26">
        <f t="shared" si="183"/>
        <v>63</v>
      </c>
      <c r="EQ122" s="26">
        <f t="shared" si="183"/>
        <v>24124311.614390399</v>
      </c>
    </row>
    <row r="123" spans="1:147" s="132" customFormat="1" ht="60" customHeight="1" x14ac:dyDescent="0.25">
      <c r="A123" s="13"/>
      <c r="B123" s="16" t="s">
        <v>401</v>
      </c>
      <c r="C123" s="135" t="s">
        <v>402</v>
      </c>
      <c r="D123" s="67" t="s">
        <v>403</v>
      </c>
      <c r="E123" s="69">
        <v>13916</v>
      </c>
      <c r="F123" s="68">
        <v>30.15</v>
      </c>
      <c r="G123" s="136">
        <v>2.8199999999999999E-2</v>
      </c>
      <c r="H123" s="49">
        <v>1</v>
      </c>
      <c r="I123" s="50"/>
      <c r="J123" s="56">
        <v>1.4</v>
      </c>
      <c r="K123" s="56">
        <v>1.68</v>
      </c>
      <c r="L123" s="56">
        <v>2.23</v>
      </c>
      <c r="M123" s="57">
        <v>2.57</v>
      </c>
      <c r="N123" s="19"/>
      <c r="O123" s="19"/>
      <c r="P123" s="52"/>
      <c r="Q123" s="19"/>
      <c r="R123" s="21">
        <v>68</v>
      </c>
      <c r="S123" s="19">
        <f t="shared" si="135"/>
        <v>28852408.178495999</v>
      </c>
      <c r="T123" s="19"/>
      <c r="U123" s="19"/>
      <c r="V123" s="19"/>
      <c r="W123" s="19"/>
      <c r="X123" s="19"/>
      <c r="Y123" s="20"/>
      <c r="Z123" s="21"/>
      <c r="AA123" s="19"/>
      <c r="AB123" s="20"/>
      <c r="AC123" s="20"/>
      <c r="AD123" s="21"/>
      <c r="AE123" s="19"/>
      <c r="AF123" s="21"/>
      <c r="AG123" s="19"/>
      <c r="AH123" s="21"/>
      <c r="AI123" s="19"/>
      <c r="AJ123" s="19"/>
      <c r="AK123" s="19"/>
      <c r="AL123" s="21"/>
      <c r="AM123" s="21"/>
      <c r="AN123" s="19"/>
      <c r="AO123" s="19"/>
      <c r="AP123" s="19"/>
      <c r="AQ123" s="19"/>
      <c r="AR123" s="21"/>
      <c r="AS123" s="19"/>
      <c r="AT123" s="21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23"/>
      <c r="BY123" s="19"/>
      <c r="BZ123" s="19"/>
      <c r="CA123" s="19"/>
      <c r="CB123" s="21"/>
      <c r="CC123" s="19"/>
      <c r="CD123" s="19"/>
      <c r="CE123" s="19"/>
      <c r="CF123" s="19"/>
      <c r="CG123" s="19"/>
      <c r="CH123" s="19"/>
      <c r="CI123" s="19"/>
      <c r="CJ123" s="19"/>
      <c r="CK123" s="19"/>
      <c r="CL123" s="21"/>
      <c r="CM123" s="19"/>
      <c r="CN123" s="19"/>
      <c r="CO123" s="19"/>
      <c r="CP123" s="19"/>
      <c r="CQ123" s="19"/>
      <c r="CR123" s="21"/>
      <c r="CS123" s="19"/>
      <c r="CT123" s="21"/>
      <c r="CU123" s="19"/>
      <c r="CV123" s="21"/>
      <c r="CW123" s="19"/>
      <c r="CX123" s="19"/>
      <c r="CY123" s="19"/>
      <c r="CZ123" s="19"/>
      <c r="DA123" s="19"/>
      <c r="DB123" s="19"/>
      <c r="DC123" s="19"/>
      <c r="DD123" s="21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20"/>
      <c r="EJ123" s="19"/>
      <c r="EK123" s="19"/>
      <c r="EL123" s="19"/>
      <c r="EM123" s="19"/>
      <c r="EN123" s="25"/>
      <c r="EO123" s="25"/>
      <c r="EP123" s="26">
        <f t="shared" si="183"/>
        <v>68</v>
      </c>
      <c r="EQ123" s="26">
        <f t="shared" si="183"/>
        <v>28852408.178495999</v>
      </c>
    </row>
    <row r="124" spans="1:147" s="132" customFormat="1" ht="60" customHeight="1" x14ac:dyDescent="0.25">
      <c r="A124" s="13"/>
      <c r="B124" s="13">
        <v>72</v>
      </c>
      <c r="C124" s="13" t="s">
        <v>404</v>
      </c>
      <c r="D124" s="126" t="s">
        <v>405</v>
      </c>
      <c r="E124" s="69">
        <v>13916</v>
      </c>
      <c r="F124" s="68">
        <v>34.01</v>
      </c>
      <c r="G124" s="136">
        <v>5.8400000000000001E-2</v>
      </c>
      <c r="H124" s="49">
        <v>1</v>
      </c>
      <c r="I124" s="50"/>
      <c r="J124" s="56">
        <v>1.4</v>
      </c>
      <c r="K124" s="56">
        <v>1.68</v>
      </c>
      <c r="L124" s="56">
        <v>2.23</v>
      </c>
      <c r="M124" s="57">
        <v>2.57</v>
      </c>
      <c r="N124" s="19"/>
      <c r="O124" s="19"/>
      <c r="P124" s="52"/>
      <c r="Q124" s="19"/>
      <c r="R124" s="21"/>
      <c r="S124" s="19">
        <f t="shared" si="135"/>
        <v>0</v>
      </c>
      <c r="T124" s="19"/>
      <c r="U124" s="19"/>
      <c r="V124" s="19"/>
      <c r="W124" s="19"/>
      <c r="X124" s="19"/>
      <c r="Y124" s="20"/>
      <c r="Z124" s="21"/>
      <c r="AA124" s="19"/>
      <c r="AB124" s="20"/>
      <c r="AC124" s="20"/>
      <c r="AD124" s="21"/>
      <c r="AE124" s="19"/>
      <c r="AF124" s="21"/>
      <c r="AG124" s="19"/>
      <c r="AH124" s="21"/>
      <c r="AI124" s="19"/>
      <c r="AJ124" s="19"/>
      <c r="AK124" s="19"/>
      <c r="AL124" s="21"/>
      <c r="AM124" s="21"/>
      <c r="AN124" s="19"/>
      <c r="AO124" s="19"/>
      <c r="AP124" s="19"/>
      <c r="AQ124" s="19"/>
      <c r="AR124" s="21"/>
      <c r="AS124" s="19"/>
      <c r="AT124" s="21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23"/>
      <c r="BY124" s="19"/>
      <c r="BZ124" s="19"/>
      <c r="CA124" s="19"/>
      <c r="CB124" s="21"/>
      <c r="CC124" s="19"/>
      <c r="CD124" s="19"/>
      <c r="CE124" s="19"/>
      <c r="CF124" s="19"/>
      <c r="CG124" s="19"/>
      <c r="CH124" s="19"/>
      <c r="CI124" s="19"/>
      <c r="CJ124" s="19"/>
      <c r="CK124" s="19"/>
      <c r="CL124" s="21"/>
      <c r="CM124" s="19"/>
      <c r="CN124" s="19"/>
      <c r="CO124" s="19"/>
      <c r="CP124" s="19"/>
      <c r="CQ124" s="19"/>
      <c r="CR124" s="21"/>
      <c r="CS124" s="19"/>
      <c r="CT124" s="21"/>
      <c r="CU124" s="19"/>
      <c r="CV124" s="21"/>
      <c r="CW124" s="19"/>
      <c r="CX124" s="19"/>
      <c r="CY124" s="19"/>
      <c r="CZ124" s="19"/>
      <c r="DA124" s="19"/>
      <c r="DB124" s="19"/>
      <c r="DC124" s="19"/>
      <c r="DD124" s="21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20"/>
      <c r="EJ124" s="19"/>
      <c r="EK124" s="19"/>
      <c r="EL124" s="19"/>
      <c r="EM124" s="19">
        <f>(EL124*$E124*$F124*((1-$G124)+$G124*$K124*$H124))</f>
        <v>0</v>
      </c>
      <c r="EN124" s="25"/>
      <c r="EO124" s="25"/>
      <c r="EP124" s="26">
        <f t="shared" si="183"/>
        <v>0</v>
      </c>
      <c r="EQ124" s="26">
        <f t="shared" si="183"/>
        <v>0</v>
      </c>
    </row>
    <row r="125" spans="1:147" s="132" customFormat="1" ht="60" customHeight="1" x14ac:dyDescent="0.25">
      <c r="A125" s="13"/>
      <c r="B125" s="13" t="s">
        <v>406</v>
      </c>
      <c r="C125" s="13" t="s">
        <v>407</v>
      </c>
      <c r="D125" s="126" t="s">
        <v>408</v>
      </c>
      <c r="E125" s="69">
        <v>13916</v>
      </c>
      <c r="F125" s="68">
        <v>23.69</v>
      </c>
      <c r="G125" s="136">
        <v>5.8400000000000001E-2</v>
      </c>
      <c r="H125" s="49">
        <v>1</v>
      </c>
      <c r="I125" s="50"/>
      <c r="J125" s="56">
        <v>1.4</v>
      </c>
      <c r="K125" s="56">
        <v>1.68</v>
      </c>
      <c r="L125" s="56">
        <v>2.23</v>
      </c>
      <c r="M125" s="57">
        <v>2.57</v>
      </c>
      <c r="N125" s="19"/>
      <c r="O125" s="19"/>
      <c r="P125" s="52"/>
      <c r="Q125" s="19"/>
      <c r="R125" s="21">
        <v>6</v>
      </c>
      <c r="S125" s="19">
        <f t="shared" si="135"/>
        <v>2024226.7928064</v>
      </c>
      <c r="T125" s="19"/>
      <c r="U125" s="19"/>
      <c r="V125" s="19"/>
      <c r="W125" s="19"/>
      <c r="X125" s="19"/>
      <c r="Y125" s="20"/>
      <c r="Z125" s="21"/>
      <c r="AA125" s="19"/>
      <c r="AB125" s="20"/>
      <c r="AC125" s="20"/>
      <c r="AD125" s="21"/>
      <c r="AE125" s="19"/>
      <c r="AF125" s="21"/>
      <c r="AG125" s="19"/>
      <c r="AH125" s="21"/>
      <c r="AI125" s="19"/>
      <c r="AJ125" s="19"/>
      <c r="AK125" s="19"/>
      <c r="AL125" s="21"/>
      <c r="AM125" s="21"/>
      <c r="AN125" s="19"/>
      <c r="AO125" s="19"/>
      <c r="AP125" s="19"/>
      <c r="AQ125" s="19"/>
      <c r="AR125" s="21"/>
      <c r="AS125" s="19"/>
      <c r="AT125" s="21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23"/>
      <c r="BY125" s="19"/>
      <c r="BZ125" s="19"/>
      <c r="CA125" s="19"/>
      <c r="CB125" s="21"/>
      <c r="CC125" s="19"/>
      <c r="CD125" s="19"/>
      <c r="CE125" s="19"/>
      <c r="CF125" s="19"/>
      <c r="CG125" s="19"/>
      <c r="CH125" s="19"/>
      <c r="CI125" s="19"/>
      <c r="CJ125" s="19"/>
      <c r="CK125" s="19"/>
      <c r="CL125" s="21"/>
      <c r="CM125" s="19"/>
      <c r="CN125" s="19"/>
      <c r="CO125" s="19"/>
      <c r="CP125" s="19"/>
      <c r="CQ125" s="19"/>
      <c r="CR125" s="21"/>
      <c r="CS125" s="19"/>
      <c r="CT125" s="21"/>
      <c r="CU125" s="19"/>
      <c r="CV125" s="21"/>
      <c r="CW125" s="19"/>
      <c r="CX125" s="19"/>
      <c r="CY125" s="19"/>
      <c r="CZ125" s="19"/>
      <c r="DA125" s="19"/>
      <c r="DB125" s="19"/>
      <c r="DC125" s="19"/>
      <c r="DD125" s="21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20"/>
      <c r="EJ125" s="19"/>
      <c r="EK125" s="19"/>
      <c r="EL125" s="19"/>
      <c r="EM125" s="19"/>
      <c r="EN125" s="25"/>
      <c r="EO125" s="25"/>
      <c r="EP125" s="26">
        <f t="shared" si="183"/>
        <v>6</v>
      </c>
      <c r="EQ125" s="26">
        <f t="shared" si="183"/>
        <v>2024226.7928064</v>
      </c>
    </row>
    <row r="126" spans="1:147" s="132" customFormat="1" ht="60" customHeight="1" x14ac:dyDescent="0.25">
      <c r="A126" s="13"/>
      <c r="B126" s="13" t="s">
        <v>409</v>
      </c>
      <c r="C126" s="13" t="s">
        <v>410</v>
      </c>
      <c r="D126" s="126" t="s">
        <v>411</v>
      </c>
      <c r="E126" s="69">
        <v>13916</v>
      </c>
      <c r="F126" s="68">
        <v>38.85</v>
      </c>
      <c r="G126" s="136">
        <v>5.8400000000000001E-2</v>
      </c>
      <c r="H126" s="49">
        <v>1</v>
      </c>
      <c r="I126" s="50"/>
      <c r="J126" s="56">
        <v>1.4</v>
      </c>
      <c r="K126" s="56">
        <v>1.68</v>
      </c>
      <c r="L126" s="56">
        <v>2.23</v>
      </c>
      <c r="M126" s="57">
        <v>2.57</v>
      </c>
      <c r="N126" s="19"/>
      <c r="O126" s="19"/>
      <c r="P126" s="52"/>
      <c r="Q126" s="19"/>
      <c r="R126" s="21">
        <v>10</v>
      </c>
      <c r="S126" s="19">
        <f t="shared" si="135"/>
        <v>5532658.70976</v>
      </c>
      <c r="T126" s="19"/>
      <c r="U126" s="19"/>
      <c r="V126" s="19"/>
      <c r="W126" s="19"/>
      <c r="X126" s="19"/>
      <c r="Y126" s="20"/>
      <c r="Z126" s="21"/>
      <c r="AA126" s="19"/>
      <c r="AB126" s="20"/>
      <c r="AC126" s="20"/>
      <c r="AD126" s="21"/>
      <c r="AE126" s="19"/>
      <c r="AF126" s="21"/>
      <c r="AG126" s="19"/>
      <c r="AH126" s="21"/>
      <c r="AI126" s="19"/>
      <c r="AJ126" s="19"/>
      <c r="AK126" s="19"/>
      <c r="AL126" s="21"/>
      <c r="AM126" s="21"/>
      <c r="AN126" s="19"/>
      <c r="AO126" s="19"/>
      <c r="AP126" s="19"/>
      <c r="AQ126" s="19"/>
      <c r="AR126" s="21"/>
      <c r="AS126" s="19"/>
      <c r="AT126" s="21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23"/>
      <c r="BY126" s="19"/>
      <c r="BZ126" s="19"/>
      <c r="CA126" s="19"/>
      <c r="CB126" s="21"/>
      <c r="CC126" s="19"/>
      <c r="CD126" s="19"/>
      <c r="CE126" s="19"/>
      <c r="CF126" s="19"/>
      <c r="CG126" s="19"/>
      <c r="CH126" s="19"/>
      <c r="CI126" s="19"/>
      <c r="CJ126" s="19"/>
      <c r="CK126" s="19"/>
      <c r="CL126" s="21"/>
      <c r="CM126" s="19"/>
      <c r="CN126" s="19"/>
      <c r="CO126" s="19"/>
      <c r="CP126" s="19"/>
      <c r="CQ126" s="19"/>
      <c r="CR126" s="21"/>
      <c r="CS126" s="19"/>
      <c r="CT126" s="21"/>
      <c r="CU126" s="19"/>
      <c r="CV126" s="21"/>
      <c r="CW126" s="19"/>
      <c r="CX126" s="19"/>
      <c r="CY126" s="19"/>
      <c r="CZ126" s="19"/>
      <c r="DA126" s="19"/>
      <c r="DB126" s="19"/>
      <c r="DC126" s="19"/>
      <c r="DD126" s="21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20"/>
      <c r="EJ126" s="19"/>
      <c r="EK126" s="19"/>
      <c r="EL126" s="19"/>
      <c r="EM126" s="19"/>
      <c r="EN126" s="25"/>
      <c r="EO126" s="25"/>
      <c r="EP126" s="26">
        <f t="shared" si="183"/>
        <v>10</v>
      </c>
      <c r="EQ126" s="26">
        <f t="shared" si="183"/>
        <v>5532658.70976</v>
      </c>
    </row>
    <row r="127" spans="1:147" s="132" customFormat="1" ht="60" customHeight="1" x14ac:dyDescent="0.25">
      <c r="A127" s="13"/>
      <c r="B127" s="13" t="s">
        <v>412</v>
      </c>
      <c r="C127" s="13" t="s">
        <v>413</v>
      </c>
      <c r="D127" s="126" t="s">
        <v>414</v>
      </c>
      <c r="E127" s="69">
        <v>13916</v>
      </c>
      <c r="F127" s="68">
        <v>47.51</v>
      </c>
      <c r="G127" s="136">
        <v>5.8400000000000001E-2</v>
      </c>
      <c r="H127" s="49">
        <v>1</v>
      </c>
      <c r="I127" s="50"/>
      <c r="J127" s="56">
        <v>1.4</v>
      </c>
      <c r="K127" s="56">
        <v>1.68</v>
      </c>
      <c r="L127" s="56">
        <v>2.23</v>
      </c>
      <c r="M127" s="57">
        <v>2.57</v>
      </c>
      <c r="N127" s="19"/>
      <c r="O127" s="19"/>
      <c r="P127" s="52"/>
      <c r="Q127" s="19"/>
      <c r="R127" s="21">
        <v>1</v>
      </c>
      <c r="S127" s="19">
        <f t="shared" si="135"/>
        <v>676593.6043775999</v>
      </c>
      <c r="T127" s="19"/>
      <c r="U127" s="19"/>
      <c r="V127" s="19"/>
      <c r="W127" s="19"/>
      <c r="X127" s="19"/>
      <c r="Y127" s="20"/>
      <c r="Z127" s="21"/>
      <c r="AA127" s="19"/>
      <c r="AB127" s="20"/>
      <c r="AC127" s="20"/>
      <c r="AD127" s="21"/>
      <c r="AE127" s="19"/>
      <c r="AF127" s="21"/>
      <c r="AG127" s="19"/>
      <c r="AH127" s="21"/>
      <c r="AI127" s="19"/>
      <c r="AJ127" s="19"/>
      <c r="AK127" s="19"/>
      <c r="AL127" s="21"/>
      <c r="AM127" s="21"/>
      <c r="AN127" s="19"/>
      <c r="AO127" s="19"/>
      <c r="AP127" s="19"/>
      <c r="AQ127" s="19"/>
      <c r="AR127" s="21"/>
      <c r="AS127" s="19"/>
      <c r="AT127" s="21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23"/>
      <c r="BY127" s="19"/>
      <c r="BZ127" s="19"/>
      <c r="CA127" s="19"/>
      <c r="CB127" s="21"/>
      <c r="CC127" s="19"/>
      <c r="CD127" s="19"/>
      <c r="CE127" s="19"/>
      <c r="CF127" s="19"/>
      <c r="CG127" s="19"/>
      <c r="CH127" s="19"/>
      <c r="CI127" s="19"/>
      <c r="CJ127" s="19"/>
      <c r="CK127" s="19"/>
      <c r="CL127" s="21"/>
      <c r="CM127" s="19"/>
      <c r="CN127" s="19"/>
      <c r="CO127" s="19"/>
      <c r="CP127" s="19"/>
      <c r="CQ127" s="19"/>
      <c r="CR127" s="21"/>
      <c r="CS127" s="19"/>
      <c r="CT127" s="21"/>
      <c r="CU127" s="19"/>
      <c r="CV127" s="21"/>
      <c r="CW127" s="19"/>
      <c r="CX127" s="19"/>
      <c r="CY127" s="19"/>
      <c r="CZ127" s="19"/>
      <c r="DA127" s="19"/>
      <c r="DB127" s="19"/>
      <c r="DC127" s="19"/>
      <c r="DD127" s="21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20"/>
      <c r="EJ127" s="19"/>
      <c r="EK127" s="19"/>
      <c r="EL127" s="19"/>
      <c r="EM127" s="19"/>
      <c r="EN127" s="25"/>
      <c r="EO127" s="25"/>
      <c r="EP127" s="26">
        <f t="shared" si="183"/>
        <v>1</v>
      </c>
      <c r="EQ127" s="26">
        <f t="shared" si="183"/>
        <v>676593.6043775999</v>
      </c>
    </row>
    <row r="128" spans="1:147" s="132" customFormat="1" ht="60" customHeight="1" x14ac:dyDescent="0.25">
      <c r="A128" s="13"/>
      <c r="B128" s="13">
        <v>73</v>
      </c>
      <c r="C128" s="13" t="s">
        <v>415</v>
      </c>
      <c r="D128" s="126" t="s">
        <v>416</v>
      </c>
      <c r="E128" s="69">
        <v>13916</v>
      </c>
      <c r="F128" s="68">
        <v>56.65</v>
      </c>
      <c r="G128" s="136">
        <v>2.3E-3</v>
      </c>
      <c r="H128" s="49">
        <v>1</v>
      </c>
      <c r="I128" s="50"/>
      <c r="J128" s="56">
        <v>1.4</v>
      </c>
      <c r="K128" s="56">
        <v>1.68</v>
      </c>
      <c r="L128" s="56">
        <v>2.23</v>
      </c>
      <c r="M128" s="57">
        <v>2.57</v>
      </c>
      <c r="N128" s="19"/>
      <c r="O128" s="19"/>
      <c r="P128" s="52"/>
      <c r="Q128" s="19"/>
      <c r="R128" s="21">
        <v>21</v>
      </c>
      <c r="S128" s="19">
        <f t="shared" si="135"/>
        <v>16570400.155848</v>
      </c>
      <c r="T128" s="19"/>
      <c r="U128" s="19"/>
      <c r="V128" s="19"/>
      <c r="W128" s="19"/>
      <c r="X128" s="19"/>
      <c r="Y128" s="20"/>
      <c r="Z128" s="21"/>
      <c r="AA128" s="19"/>
      <c r="AB128" s="20"/>
      <c r="AC128" s="20"/>
      <c r="AD128" s="21"/>
      <c r="AE128" s="19"/>
      <c r="AF128" s="21"/>
      <c r="AG128" s="19"/>
      <c r="AH128" s="21"/>
      <c r="AI128" s="19"/>
      <c r="AJ128" s="19"/>
      <c r="AK128" s="19"/>
      <c r="AL128" s="21"/>
      <c r="AM128" s="21"/>
      <c r="AN128" s="19"/>
      <c r="AO128" s="19"/>
      <c r="AP128" s="19"/>
      <c r="AQ128" s="19"/>
      <c r="AR128" s="21"/>
      <c r="AS128" s="19"/>
      <c r="AT128" s="21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23"/>
      <c r="BY128" s="19"/>
      <c r="BZ128" s="19"/>
      <c r="CA128" s="19"/>
      <c r="CB128" s="21"/>
      <c r="CC128" s="19"/>
      <c r="CD128" s="19"/>
      <c r="CE128" s="19"/>
      <c r="CF128" s="19"/>
      <c r="CG128" s="19"/>
      <c r="CH128" s="19"/>
      <c r="CI128" s="19"/>
      <c r="CJ128" s="19"/>
      <c r="CK128" s="19"/>
      <c r="CL128" s="21"/>
      <c r="CM128" s="19"/>
      <c r="CN128" s="19"/>
      <c r="CO128" s="19"/>
      <c r="CP128" s="19"/>
      <c r="CQ128" s="19"/>
      <c r="CR128" s="21"/>
      <c r="CS128" s="19"/>
      <c r="CT128" s="21"/>
      <c r="CU128" s="19"/>
      <c r="CV128" s="21"/>
      <c r="CW128" s="19"/>
      <c r="CX128" s="19"/>
      <c r="CY128" s="19"/>
      <c r="CZ128" s="19"/>
      <c r="DA128" s="19"/>
      <c r="DB128" s="19"/>
      <c r="DC128" s="19"/>
      <c r="DD128" s="21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20"/>
      <c r="EJ128" s="19"/>
      <c r="EK128" s="19"/>
      <c r="EL128" s="19"/>
      <c r="EM128" s="19">
        <f>(EL128*$E128*$F128*((1-$G128)+$G128*$K128*$H128))</f>
        <v>0</v>
      </c>
      <c r="EN128" s="25"/>
      <c r="EO128" s="25"/>
      <c r="EP128" s="26">
        <f t="shared" si="183"/>
        <v>21</v>
      </c>
      <c r="EQ128" s="26">
        <f t="shared" si="183"/>
        <v>16570400.155848</v>
      </c>
    </row>
    <row r="129" spans="1:147" s="132" customFormat="1" ht="60" customHeight="1" x14ac:dyDescent="0.25">
      <c r="A129" s="13"/>
      <c r="B129" s="13" t="s">
        <v>417</v>
      </c>
      <c r="C129" s="13" t="s">
        <v>418</v>
      </c>
      <c r="D129" s="137" t="s">
        <v>419</v>
      </c>
      <c r="E129" s="69">
        <v>13916</v>
      </c>
      <c r="F129" s="68">
        <v>56.19</v>
      </c>
      <c r="G129" s="136">
        <v>2.3E-3</v>
      </c>
      <c r="H129" s="49">
        <v>1</v>
      </c>
      <c r="I129" s="50"/>
      <c r="J129" s="56">
        <v>1.4</v>
      </c>
      <c r="K129" s="56">
        <v>1.68</v>
      </c>
      <c r="L129" s="56">
        <v>2.23</v>
      </c>
      <c r="M129" s="57">
        <v>2.57</v>
      </c>
      <c r="N129" s="19"/>
      <c r="O129" s="19"/>
      <c r="P129" s="52"/>
      <c r="Q129" s="19"/>
      <c r="R129" s="21">
        <v>51</v>
      </c>
      <c r="S129" s="19">
        <f t="shared" si="135"/>
        <v>39915630.666676797</v>
      </c>
      <c r="T129" s="19"/>
      <c r="U129" s="19"/>
      <c r="V129" s="19"/>
      <c r="W129" s="19"/>
      <c r="X129" s="19"/>
      <c r="Y129" s="20"/>
      <c r="Z129" s="21"/>
      <c r="AA129" s="19"/>
      <c r="AB129" s="20"/>
      <c r="AC129" s="20"/>
      <c r="AD129" s="21"/>
      <c r="AE129" s="19"/>
      <c r="AF129" s="21"/>
      <c r="AG129" s="19"/>
      <c r="AH129" s="21"/>
      <c r="AI129" s="19"/>
      <c r="AJ129" s="19"/>
      <c r="AK129" s="19"/>
      <c r="AL129" s="21"/>
      <c r="AM129" s="21"/>
      <c r="AN129" s="19"/>
      <c r="AO129" s="19"/>
      <c r="AP129" s="19"/>
      <c r="AQ129" s="19"/>
      <c r="AR129" s="21"/>
      <c r="AS129" s="19"/>
      <c r="AT129" s="21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23"/>
      <c r="BY129" s="19"/>
      <c r="BZ129" s="19"/>
      <c r="CA129" s="19"/>
      <c r="CB129" s="21"/>
      <c r="CC129" s="19"/>
      <c r="CD129" s="19"/>
      <c r="CE129" s="19"/>
      <c r="CF129" s="19"/>
      <c r="CG129" s="19"/>
      <c r="CH129" s="19"/>
      <c r="CI129" s="19"/>
      <c r="CJ129" s="19"/>
      <c r="CK129" s="19"/>
      <c r="CL129" s="21"/>
      <c r="CM129" s="19"/>
      <c r="CN129" s="19"/>
      <c r="CO129" s="19"/>
      <c r="CP129" s="19"/>
      <c r="CQ129" s="19"/>
      <c r="CR129" s="21"/>
      <c r="CS129" s="19"/>
      <c r="CT129" s="21"/>
      <c r="CU129" s="19"/>
      <c r="CV129" s="21"/>
      <c r="CW129" s="19"/>
      <c r="CX129" s="19"/>
      <c r="CY129" s="19"/>
      <c r="CZ129" s="19"/>
      <c r="DA129" s="19"/>
      <c r="DB129" s="19"/>
      <c r="DC129" s="19"/>
      <c r="DD129" s="21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20"/>
      <c r="EJ129" s="19"/>
      <c r="EK129" s="19"/>
      <c r="EL129" s="19"/>
      <c r="EM129" s="19"/>
      <c r="EN129" s="25"/>
      <c r="EO129" s="25"/>
      <c r="EP129" s="26">
        <f t="shared" si="183"/>
        <v>51</v>
      </c>
      <c r="EQ129" s="26">
        <f t="shared" si="183"/>
        <v>39915630.666676797</v>
      </c>
    </row>
    <row r="130" spans="1:147" s="132" customFormat="1" ht="60" customHeight="1" x14ac:dyDescent="0.25">
      <c r="A130" s="13"/>
      <c r="B130" s="13" t="s">
        <v>420</v>
      </c>
      <c r="C130" s="13" t="s">
        <v>421</v>
      </c>
      <c r="D130" s="137" t="s">
        <v>422</v>
      </c>
      <c r="E130" s="69">
        <v>13916</v>
      </c>
      <c r="F130" s="68">
        <v>79.77</v>
      </c>
      <c r="G130" s="136">
        <v>2.3E-3</v>
      </c>
      <c r="H130" s="49">
        <v>1</v>
      </c>
      <c r="I130" s="50"/>
      <c r="J130" s="56">
        <v>1.4</v>
      </c>
      <c r="K130" s="56">
        <v>1.68</v>
      </c>
      <c r="L130" s="56">
        <v>2.23</v>
      </c>
      <c r="M130" s="57">
        <v>2.57</v>
      </c>
      <c r="N130" s="19"/>
      <c r="O130" s="19"/>
      <c r="P130" s="52"/>
      <c r="Q130" s="19"/>
      <c r="R130" s="21">
        <v>1</v>
      </c>
      <c r="S130" s="19">
        <f t="shared" si="135"/>
        <v>1111100.5929743999</v>
      </c>
      <c r="T130" s="19"/>
      <c r="U130" s="19"/>
      <c r="V130" s="19"/>
      <c r="W130" s="19"/>
      <c r="X130" s="19"/>
      <c r="Y130" s="20"/>
      <c r="Z130" s="21"/>
      <c r="AA130" s="19"/>
      <c r="AB130" s="20"/>
      <c r="AC130" s="20"/>
      <c r="AD130" s="21"/>
      <c r="AE130" s="19"/>
      <c r="AF130" s="21"/>
      <c r="AG130" s="19"/>
      <c r="AH130" s="21"/>
      <c r="AI130" s="19"/>
      <c r="AJ130" s="19"/>
      <c r="AK130" s="19"/>
      <c r="AL130" s="21"/>
      <c r="AM130" s="21"/>
      <c r="AN130" s="19"/>
      <c r="AO130" s="19"/>
      <c r="AP130" s="19"/>
      <c r="AQ130" s="19"/>
      <c r="AR130" s="21"/>
      <c r="AS130" s="19"/>
      <c r="AT130" s="21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23"/>
      <c r="BY130" s="19"/>
      <c r="BZ130" s="19"/>
      <c r="CA130" s="19"/>
      <c r="CB130" s="21"/>
      <c r="CC130" s="19"/>
      <c r="CD130" s="19"/>
      <c r="CE130" s="19"/>
      <c r="CF130" s="19"/>
      <c r="CG130" s="19"/>
      <c r="CH130" s="19"/>
      <c r="CI130" s="19"/>
      <c r="CJ130" s="19"/>
      <c r="CK130" s="19"/>
      <c r="CL130" s="21"/>
      <c r="CM130" s="19"/>
      <c r="CN130" s="19"/>
      <c r="CO130" s="19"/>
      <c r="CP130" s="19"/>
      <c r="CQ130" s="19"/>
      <c r="CR130" s="21"/>
      <c r="CS130" s="19"/>
      <c r="CT130" s="21"/>
      <c r="CU130" s="19"/>
      <c r="CV130" s="21"/>
      <c r="CW130" s="19"/>
      <c r="CX130" s="19"/>
      <c r="CY130" s="19"/>
      <c r="CZ130" s="19"/>
      <c r="DA130" s="19"/>
      <c r="DB130" s="19"/>
      <c r="DC130" s="19"/>
      <c r="DD130" s="21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20"/>
      <c r="EJ130" s="19"/>
      <c r="EK130" s="19"/>
      <c r="EL130" s="19"/>
      <c r="EM130" s="19"/>
      <c r="EN130" s="25"/>
      <c r="EO130" s="25"/>
      <c r="EP130" s="26">
        <f t="shared" si="183"/>
        <v>1</v>
      </c>
      <c r="EQ130" s="26">
        <f t="shared" si="183"/>
        <v>1111100.5929743999</v>
      </c>
    </row>
    <row r="131" spans="1:147" s="132" customFormat="1" ht="15.75" customHeight="1" x14ac:dyDescent="0.25">
      <c r="A131" s="13"/>
      <c r="B131" s="13">
        <v>74</v>
      </c>
      <c r="C131" s="126" t="s">
        <v>423</v>
      </c>
      <c r="D131" s="63" t="s">
        <v>424</v>
      </c>
      <c r="E131" s="15">
        <v>13916</v>
      </c>
      <c r="F131" s="16">
        <v>0.74</v>
      </c>
      <c r="G131" s="17"/>
      <c r="H131" s="49">
        <v>1</v>
      </c>
      <c r="I131" s="50"/>
      <c r="J131" s="48">
        <v>1.4</v>
      </c>
      <c r="K131" s="48">
        <v>1.68</v>
      </c>
      <c r="L131" s="48">
        <v>2.23</v>
      </c>
      <c r="M131" s="51">
        <v>2.57</v>
      </c>
      <c r="N131" s="19"/>
      <c r="O131" s="20">
        <f>N131*E131*F131*H131*J131*$O$9</f>
        <v>0</v>
      </c>
      <c r="P131" s="52"/>
      <c r="Q131" s="20">
        <f>P131*E131*F131*H131*J131*$Q$9</f>
        <v>0</v>
      </c>
      <c r="R131" s="21">
        <v>0</v>
      </c>
      <c r="S131" s="21">
        <f>R131*E131*F131*H131*J131*$S$9</f>
        <v>0</v>
      </c>
      <c r="T131" s="19">
        <v>0</v>
      </c>
      <c r="U131" s="20">
        <f>SUM(T131*E131*F131*H131*J131*$U$9)</f>
        <v>0</v>
      </c>
      <c r="V131" s="19"/>
      <c r="W131" s="21">
        <f>SUM(V131*E131*F131*H131*J131*$W$9)</f>
        <v>0</v>
      </c>
      <c r="X131" s="19"/>
      <c r="Y131" s="20">
        <f>SUM(X131*E131*F131*H131*J131*$Y$9)</f>
        <v>0</v>
      </c>
      <c r="Z131" s="21">
        <v>0</v>
      </c>
      <c r="AA131" s="20">
        <f>SUM(Z131*E131*F131*H131*J131*$AA$9)</f>
        <v>0</v>
      </c>
      <c r="AB131" s="20"/>
      <c r="AC131" s="20"/>
      <c r="AD131" s="21">
        <v>0</v>
      </c>
      <c r="AE131" s="20">
        <f>SUM(AD131*E131*F131*H131*J131*$AE$9)</f>
        <v>0</v>
      </c>
      <c r="AF131" s="21">
        <v>0</v>
      </c>
      <c r="AG131" s="20">
        <f>SUM(AF131*E131*F131*H131*K131*$AG$9)</f>
        <v>0</v>
      </c>
      <c r="AH131" s="21">
        <v>0</v>
      </c>
      <c r="AI131" s="20">
        <f>SUM(AH131*E131*F131*H131*K131*$AI$9)</f>
        <v>0</v>
      </c>
      <c r="AJ131" s="19"/>
      <c r="AK131" s="20">
        <f>SUM(AJ131*E131*F131*H131*J131*$AK$9)</f>
        <v>0</v>
      </c>
      <c r="AL131" s="21"/>
      <c r="AM131" s="21">
        <f>SUM(AL131*E131*F131*H131*J131*$AM$9)</f>
        <v>0</v>
      </c>
      <c r="AN131" s="19">
        <v>0</v>
      </c>
      <c r="AO131" s="20">
        <f>SUM(AN131*E131*F131*H131*J131*$AO$9)</f>
        <v>0</v>
      </c>
      <c r="AP131" s="19"/>
      <c r="AQ131" s="20">
        <f>SUM(AP131*E131*F131*H131*J131*$AQ$9)</f>
        <v>0</v>
      </c>
      <c r="AR131" s="21">
        <v>0</v>
      </c>
      <c r="AS131" s="20">
        <f>SUM(E131*F131*H131*J131*AR131*$AS$9)</f>
        <v>0</v>
      </c>
      <c r="AT131" s="21"/>
      <c r="AU131" s="20">
        <f>SUM(AT131*E131*F131*H131*J131*$AU$9)</f>
        <v>0</v>
      </c>
      <c r="AV131" s="19"/>
      <c r="AW131" s="20">
        <f>SUM(AV131*E131*F131*H131*J131*$AW$9)</f>
        <v>0</v>
      </c>
      <c r="AX131" s="19">
        <v>0</v>
      </c>
      <c r="AY131" s="21">
        <f>SUM(AX131*E131*F131*H131*J131*$AY$9)</f>
        <v>0</v>
      </c>
      <c r="AZ131" s="19"/>
      <c r="BA131" s="20">
        <f>SUM(AZ131*E131*F131*H131*J131*$BA$9)</f>
        <v>0</v>
      </c>
      <c r="BB131" s="19"/>
      <c r="BC131" s="20">
        <f>SUM(BB131*E131*F131*H131*J131*$BC$9)</f>
        <v>0</v>
      </c>
      <c r="BD131" s="19"/>
      <c r="BE131" s="20">
        <f>SUM(BD131*E131*F131*H131*J131*$BE$9)</f>
        <v>0</v>
      </c>
      <c r="BF131" s="19"/>
      <c r="BG131" s="20">
        <f>SUM(BF131*E131*F131*H131*J131*$BG$9)</f>
        <v>0</v>
      </c>
      <c r="BH131" s="19"/>
      <c r="BI131" s="20">
        <f>BH131*E131*F131*H131*J131*$BI$9</f>
        <v>0</v>
      </c>
      <c r="BJ131" s="19"/>
      <c r="BK131" s="20">
        <f>BJ131*E131*F131*H131*J131*$BK$9</f>
        <v>0</v>
      </c>
      <c r="BL131" s="19"/>
      <c r="BM131" s="20">
        <f>BL131*E131*F131*H131*J131*$BM$9</f>
        <v>0</v>
      </c>
      <c r="BN131" s="19"/>
      <c r="BO131" s="20">
        <f>SUM(BN131*E131*F131*H131*J131*$BO$9)</f>
        <v>0</v>
      </c>
      <c r="BP131" s="19"/>
      <c r="BQ131" s="20">
        <f>SUM(BP131*E131*F131*H131*J131*$BQ$9)</f>
        <v>0</v>
      </c>
      <c r="BR131" s="19"/>
      <c r="BS131" s="20">
        <f>SUM(BR131*E131*F131*H131*J131*$BS$9)</f>
        <v>0</v>
      </c>
      <c r="BT131" s="19"/>
      <c r="BU131" s="20">
        <f>SUM(BT131*E131*F131*H131*J131*$BU$9)</f>
        <v>0</v>
      </c>
      <c r="BV131" s="19"/>
      <c r="BW131" s="20">
        <f>SUM(BV131*E131*F131*H131*J131*$BW$9)</f>
        <v>0</v>
      </c>
      <c r="BX131" s="23"/>
      <c r="BY131" s="24">
        <f>BX131*E131*F131*H131*J131*$BY$9</f>
        <v>0</v>
      </c>
      <c r="BZ131" s="19">
        <v>0</v>
      </c>
      <c r="CA131" s="20">
        <f>SUM(BZ131*E131*F131*H131*J131*$CA$9)</f>
        <v>0</v>
      </c>
      <c r="CB131" s="21">
        <v>0</v>
      </c>
      <c r="CC131" s="20">
        <f>SUM(CB131*E131*F131*H131*J131*$CC$9)</f>
        <v>0</v>
      </c>
      <c r="CD131" s="19">
        <v>0</v>
      </c>
      <c r="CE131" s="20">
        <f t="shared" ref="CE131:CE142" si="184">SUM(CD131*E131*F131*H131*J131*$CE$9)</f>
        <v>0</v>
      </c>
      <c r="CF131" s="19">
        <v>0</v>
      </c>
      <c r="CG131" s="20">
        <f>SUM(CF131*E131*F131*H131*J131*$CG$9)</f>
        <v>0</v>
      </c>
      <c r="CH131" s="19"/>
      <c r="CI131" s="20">
        <f>CH131*E131*F131*H131*J131*$CI$9</f>
        <v>0</v>
      </c>
      <c r="CJ131" s="19"/>
      <c r="CK131" s="20">
        <f t="shared" ref="CK131:CK142" si="185">SUM(CJ131*E131*F131*H131*J131*$CK$9)</f>
        <v>0</v>
      </c>
      <c r="CL131" s="21">
        <v>0</v>
      </c>
      <c r="CM131" s="20">
        <f t="shared" ref="CM131:CM146" si="186">SUM(CL131*E131*F131*H131*K131*$CM$9)</f>
        <v>0</v>
      </c>
      <c r="CN131" s="19">
        <v>0</v>
      </c>
      <c r="CO131" s="20">
        <f>SUM(CN131*E131*F131*H131*K131*$CO$9)</f>
        <v>0</v>
      </c>
      <c r="CP131" s="19">
        <v>0</v>
      </c>
      <c r="CQ131" s="20">
        <f>SUM(CP131*E131*F131*H131*K131*$CQ$9)</f>
        <v>0</v>
      </c>
      <c r="CR131" s="21">
        <v>0</v>
      </c>
      <c r="CS131" s="20">
        <f>SUM(CR131*E131*F131*H131*K131*$CS$9)</f>
        <v>0</v>
      </c>
      <c r="CT131" s="21">
        <v>0</v>
      </c>
      <c r="CU131" s="20">
        <f>SUM(CT131*E131*F131*H131*K131*$CU$9)</f>
        <v>0</v>
      </c>
      <c r="CV131" s="21"/>
      <c r="CW131" s="20">
        <f>SUM(CV131*E131*F131*H131*K131*$CW$9)</f>
        <v>0</v>
      </c>
      <c r="CX131" s="19"/>
      <c r="CY131" s="20">
        <f t="shared" ref="CY131:CY144" si="187">SUM(CX131*E131*F131*H131*K131*$CY$9)</f>
        <v>0</v>
      </c>
      <c r="CZ131" s="19">
        <v>0</v>
      </c>
      <c r="DA131" s="20">
        <f>SUM(CZ131*E131*F131*H131*K131*$DA$9)</f>
        <v>0</v>
      </c>
      <c r="DB131" s="19">
        <v>0</v>
      </c>
      <c r="DC131" s="20">
        <f>SUM(DB131*E131*F131*H131*K131*$DC$9)</f>
        <v>0</v>
      </c>
      <c r="DD131" s="21">
        <v>0</v>
      </c>
      <c r="DE131" s="20">
        <f>SUM(DD131*E131*F131*H131*K131*$DE$9)</f>
        <v>0</v>
      </c>
      <c r="DF131" s="19">
        <v>0</v>
      </c>
      <c r="DG131" s="20">
        <f>SUM(DF131*E131*F131*H131*K131*$DG$9)</f>
        <v>0</v>
      </c>
      <c r="DH131" s="19">
        <v>0</v>
      </c>
      <c r="DI131" s="20">
        <f>SUM(DH131*E131*F131*H131*K131*$DI$9)</f>
        <v>0</v>
      </c>
      <c r="DJ131" s="19">
        <v>0</v>
      </c>
      <c r="DK131" s="20">
        <f>SUM(DJ131*E131*F131*H131*K131*$DK$9)</f>
        <v>0</v>
      </c>
      <c r="DL131" s="19">
        <v>0</v>
      </c>
      <c r="DM131" s="20">
        <f>SUM(DL131*E131*F131*H131*K131*$DM$9)</f>
        <v>0</v>
      </c>
      <c r="DN131" s="19"/>
      <c r="DO131" s="20">
        <f>SUM(DN131*E131*F131*H131*K131*$DO$9)</f>
        <v>0</v>
      </c>
      <c r="DP131" s="19"/>
      <c r="DQ131" s="20">
        <f>DP131*E131*F131*H131*K131*$DQ$9</f>
        <v>0</v>
      </c>
      <c r="DR131" s="19"/>
      <c r="DS131" s="20">
        <f>SUM(DR131*E131*F131*H131*K131*$DS$9)</f>
        <v>0</v>
      </c>
      <c r="DT131" s="19">
        <v>0</v>
      </c>
      <c r="DU131" s="20">
        <f>SUM(DT131*E131*F131*H131*K131*$DU$9)</f>
        <v>0</v>
      </c>
      <c r="DV131" s="19">
        <v>0</v>
      </c>
      <c r="DW131" s="20">
        <f>SUM(DV131*E131*F131*H131*L131*$DW$9)</f>
        <v>0</v>
      </c>
      <c r="DX131" s="19">
        <v>0</v>
      </c>
      <c r="DY131" s="20">
        <f>SUM(DX131*E131*F131*H131*M131*$DY$9)</f>
        <v>0</v>
      </c>
      <c r="DZ131" s="19"/>
      <c r="EA131" s="20">
        <f>SUM(DZ131*E131*F131*H131*J131*$EA$9)</f>
        <v>0</v>
      </c>
      <c r="EB131" s="19"/>
      <c r="EC131" s="20">
        <f>SUM(EB131*E131*F131*H131*J131*$EC$9)</f>
        <v>0</v>
      </c>
      <c r="ED131" s="19"/>
      <c r="EE131" s="20">
        <f>SUM(ED131*E131*F131*H131*J131*$EE$9)</f>
        <v>0</v>
      </c>
      <c r="EF131" s="19"/>
      <c r="EG131" s="20">
        <f>SUM(EF131*E131*F131*H131*J131*$EG$9)</f>
        <v>0</v>
      </c>
      <c r="EH131" s="19"/>
      <c r="EI131" s="20">
        <f>EH131*E131*F131*H131*J131*$EI$9</f>
        <v>0</v>
      </c>
      <c r="EJ131" s="19"/>
      <c r="EK131" s="20">
        <f>EJ131*E131*F131*H131*J131*$EK$9</f>
        <v>0</v>
      </c>
      <c r="EL131" s="19"/>
      <c r="EM131" s="20"/>
      <c r="EN131" s="25"/>
      <c r="EO131" s="25"/>
      <c r="EP131" s="26">
        <f t="shared" si="183"/>
        <v>0</v>
      </c>
      <c r="EQ131" s="26">
        <f t="shared" si="183"/>
        <v>0</v>
      </c>
    </row>
    <row r="132" spans="1:147" s="132" customFormat="1" ht="15.75" customHeight="1" x14ac:dyDescent="0.25">
      <c r="A132" s="13"/>
      <c r="B132" s="13">
        <v>75</v>
      </c>
      <c r="C132" s="126" t="s">
        <v>425</v>
      </c>
      <c r="D132" s="63" t="s">
        <v>426</v>
      </c>
      <c r="E132" s="15">
        <v>13916</v>
      </c>
      <c r="F132" s="16">
        <v>1.44</v>
      </c>
      <c r="G132" s="17"/>
      <c r="H132" s="49">
        <v>1</v>
      </c>
      <c r="I132" s="50"/>
      <c r="J132" s="48">
        <v>1.4</v>
      </c>
      <c r="K132" s="48">
        <v>1.68</v>
      </c>
      <c r="L132" s="48">
        <v>2.23</v>
      </c>
      <c r="M132" s="51">
        <v>2.57</v>
      </c>
      <c r="N132" s="19"/>
      <c r="O132" s="20">
        <f>N132*E132*F132*H132*J132*$O$9</f>
        <v>0</v>
      </c>
      <c r="P132" s="52"/>
      <c r="Q132" s="20">
        <f>P132*E132*F132*H132*J132*$Q$9</f>
        <v>0</v>
      </c>
      <c r="R132" s="21">
        <v>0</v>
      </c>
      <c r="S132" s="21">
        <f>R132*E132*F132*H132*J132*$S$9</f>
        <v>0</v>
      </c>
      <c r="T132" s="19">
        <v>0</v>
      </c>
      <c r="U132" s="20">
        <f>SUM(T132*E132*F132*H132*J132*$U$9)</f>
        <v>0</v>
      </c>
      <c r="V132" s="19"/>
      <c r="W132" s="21">
        <f>SUM(V132*E132*F132*H132*J132*$W$9)</f>
        <v>0</v>
      </c>
      <c r="X132" s="19"/>
      <c r="Y132" s="20">
        <f>SUM(X132*E132*F132*H132*J132*$Y$9)</f>
        <v>0</v>
      </c>
      <c r="Z132" s="21">
        <v>0</v>
      </c>
      <c r="AA132" s="20">
        <f>SUM(Z132*E132*F132*H132*J132*$AA$9)</f>
        <v>0</v>
      </c>
      <c r="AB132" s="20"/>
      <c r="AC132" s="20"/>
      <c r="AD132" s="21">
        <v>0</v>
      </c>
      <c r="AE132" s="20">
        <f>SUM(AD132*E132*F132*H132*J132*$AE$9)</f>
        <v>0</v>
      </c>
      <c r="AF132" s="21">
        <v>0</v>
      </c>
      <c r="AG132" s="20">
        <f>SUM(AF132*E132*F132*H132*K132*$AG$9)</f>
        <v>0</v>
      </c>
      <c r="AH132" s="21">
        <v>0</v>
      </c>
      <c r="AI132" s="20">
        <f>SUM(AH132*E132*F132*H132*K132*$AI$9)</f>
        <v>0</v>
      </c>
      <c r="AJ132" s="19"/>
      <c r="AK132" s="20">
        <f>SUM(AJ132*E132*F132*H132*J132*$AK$9)</f>
        <v>0</v>
      </c>
      <c r="AL132" s="21"/>
      <c r="AM132" s="21">
        <f>SUM(AL132*E132*F132*H132*J132*$AM$9)</f>
        <v>0</v>
      </c>
      <c r="AN132" s="19">
        <v>0</v>
      </c>
      <c r="AO132" s="20">
        <f>SUM(AN132*E132*F132*H132*J132*$AO$9)</f>
        <v>0</v>
      </c>
      <c r="AP132" s="19"/>
      <c r="AQ132" s="20">
        <f>SUM(AP132*E132*F132*H132*J132*$AQ$9)</f>
        <v>0</v>
      </c>
      <c r="AR132" s="21">
        <v>0</v>
      </c>
      <c r="AS132" s="20">
        <f>SUM(E132*F132*H132*J132*AR132*$AS$9)</f>
        <v>0</v>
      </c>
      <c r="AT132" s="21"/>
      <c r="AU132" s="20">
        <f>SUM(AT132*E132*F132*H132*J132*$AU$9)</f>
        <v>0</v>
      </c>
      <c r="AV132" s="19"/>
      <c r="AW132" s="20">
        <f>SUM(AV132*E132*F132*H132*J132*$AW$9)</f>
        <v>0</v>
      </c>
      <c r="AX132" s="19">
        <v>0</v>
      </c>
      <c r="AY132" s="21">
        <f>SUM(AX132*E132*F132*H132*J132*$AY$9)</f>
        <v>0</v>
      </c>
      <c r="AZ132" s="19"/>
      <c r="BA132" s="20">
        <f>SUM(AZ132*E132*F132*H132*J132*$BA$9)</f>
        <v>0</v>
      </c>
      <c r="BB132" s="19"/>
      <c r="BC132" s="20">
        <f>SUM(BB132*E132*F132*H132*J132*$BC$9)</f>
        <v>0</v>
      </c>
      <c r="BD132" s="19"/>
      <c r="BE132" s="20">
        <f>SUM(BD132*E132*F132*H132*J132*$BE$9)</f>
        <v>0</v>
      </c>
      <c r="BF132" s="19"/>
      <c r="BG132" s="20">
        <f>SUM(BF132*E132*F132*H132*J132*$BG$9)</f>
        <v>0</v>
      </c>
      <c r="BH132" s="19"/>
      <c r="BI132" s="20">
        <f>BH132*E132*F132*H132*J132*$BI$9</f>
        <v>0</v>
      </c>
      <c r="BJ132" s="19"/>
      <c r="BK132" s="20">
        <f>BJ132*E132*F132*H132*J132*$BK$9</f>
        <v>0</v>
      </c>
      <c r="BL132" s="19"/>
      <c r="BM132" s="20">
        <f>BL132*E132*F132*H132*J132*$BM$9</f>
        <v>0</v>
      </c>
      <c r="BN132" s="19"/>
      <c r="BO132" s="20">
        <f>SUM(BN132*E132*F132*H132*J132*$BO$9)</f>
        <v>0</v>
      </c>
      <c r="BP132" s="19"/>
      <c r="BQ132" s="20">
        <f>SUM(BP132*E132*F132*H132*J132*$BQ$9)</f>
        <v>0</v>
      </c>
      <c r="BR132" s="19"/>
      <c r="BS132" s="20">
        <f>SUM(BR132*E132*F132*H132*J132*$BS$9)</f>
        <v>0</v>
      </c>
      <c r="BT132" s="19"/>
      <c r="BU132" s="20">
        <f>SUM(BT132*E132*F132*H132*J132*$BU$9)</f>
        <v>0</v>
      </c>
      <c r="BV132" s="19"/>
      <c r="BW132" s="20">
        <f>SUM(BV132*E132*F132*H132*J132*$BW$9)</f>
        <v>0</v>
      </c>
      <c r="BX132" s="23"/>
      <c r="BY132" s="24">
        <f>BX132*E132*F132*H132*J132*$BY$9</f>
        <v>0</v>
      </c>
      <c r="BZ132" s="19">
        <v>0</v>
      </c>
      <c r="CA132" s="20">
        <f>SUM(BZ132*E132*F132*H132*J132*$CA$9)</f>
        <v>0</v>
      </c>
      <c r="CB132" s="21">
        <v>0</v>
      </c>
      <c r="CC132" s="20">
        <f>SUM(CB132*E132*F132*H132*J132*$CC$9)</f>
        <v>0</v>
      </c>
      <c r="CD132" s="19">
        <v>0</v>
      </c>
      <c r="CE132" s="20">
        <f t="shared" si="184"/>
        <v>0</v>
      </c>
      <c r="CF132" s="19">
        <v>0</v>
      </c>
      <c r="CG132" s="20">
        <f>SUM(CF132*E132*F132*H132*J132*$CG$9)</f>
        <v>0</v>
      </c>
      <c r="CH132" s="19">
        <v>0</v>
      </c>
      <c r="CI132" s="20">
        <f>CH132*E132*F132*H132*J132*$CI$9</f>
        <v>0</v>
      </c>
      <c r="CJ132" s="19"/>
      <c r="CK132" s="20">
        <f t="shared" si="185"/>
        <v>0</v>
      </c>
      <c r="CL132" s="21">
        <v>0</v>
      </c>
      <c r="CM132" s="20">
        <f t="shared" si="186"/>
        <v>0</v>
      </c>
      <c r="CN132" s="19">
        <v>0</v>
      </c>
      <c r="CO132" s="20">
        <f>SUM(CN132*E132*F132*H132*K132*$CO$9)</f>
        <v>0</v>
      </c>
      <c r="CP132" s="19">
        <v>0</v>
      </c>
      <c r="CQ132" s="20">
        <f>SUM(CP132*E132*F132*H132*K132*$CQ$9)</f>
        <v>0</v>
      </c>
      <c r="CR132" s="21">
        <v>0</v>
      </c>
      <c r="CS132" s="20">
        <f>SUM(CR132*E132*F132*H132*K132*$CS$9)</f>
        <v>0</v>
      </c>
      <c r="CT132" s="21">
        <v>0</v>
      </c>
      <c r="CU132" s="20">
        <f>SUM(CT132*E132*F132*H132*K132*$CU$9)</f>
        <v>0</v>
      </c>
      <c r="CV132" s="21"/>
      <c r="CW132" s="20">
        <f>SUM(CV132*E132*F132*H132*K132*$CW$9)</f>
        <v>0</v>
      </c>
      <c r="CX132" s="19"/>
      <c r="CY132" s="20">
        <f t="shared" si="187"/>
        <v>0</v>
      </c>
      <c r="CZ132" s="19">
        <v>0</v>
      </c>
      <c r="DA132" s="20">
        <f>SUM(CZ132*E132*F132*H132*K132*$DA$9)</f>
        <v>0</v>
      </c>
      <c r="DB132" s="19">
        <v>0</v>
      </c>
      <c r="DC132" s="20">
        <f>SUM(DB132*E132*F132*H132*K132*$DC$9)</f>
        <v>0</v>
      </c>
      <c r="DD132" s="21">
        <v>0</v>
      </c>
      <c r="DE132" s="20">
        <f>SUM(DD132*E132*F132*H132*K132*$DE$9)</f>
        <v>0</v>
      </c>
      <c r="DF132" s="19">
        <v>0</v>
      </c>
      <c r="DG132" s="20">
        <f>SUM(DF132*E132*F132*H132*K132*$DG$9)</f>
        <v>0</v>
      </c>
      <c r="DH132" s="19">
        <v>0</v>
      </c>
      <c r="DI132" s="20">
        <f>SUM(DH132*E132*F132*H132*K132*$DI$9)</f>
        <v>0</v>
      </c>
      <c r="DJ132" s="19">
        <v>0</v>
      </c>
      <c r="DK132" s="20">
        <f>SUM(DJ132*E132*F132*H132*K132*$DK$9)</f>
        <v>0</v>
      </c>
      <c r="DL132" s="19">
        <v>0</v>
      </c>
      <c r="DM132" s="20">
        <f>SUM(DL132*E132*F132*H132*K132*$DM$9)</f>
        <v>0</v>
      </c>
      <c r="DN132" s="19"/>
      <c r="DO132" s="20">
        <f>SUM(DN132*E132*F132*H132*K132*$DO$9)</f>
        <v>0</v>
      </c>
      <c r="DP132" s="19"/>
      <c r="DQ132" s="20">
        <f>DP132*E132*F132*H132*K132*$DQ$9</f>
        <v>0</v>
      </c>
      <c r="DR132" s="19"/>
      <c r="DS132" s="20">
        <f>SUM(DR132*E132*F132*H132*K132*$DS$9)</f>
        <v>0</v>
      </c>
      <c r="DT132" s="19">
        <v>0</v>
      </c>
      <c r="DU132" s="20">
        <f>SUM(DT132*E132*F132*H132*K132*$DU$9)</f>
        <v>0</v>
      </c>
      <c r="DV132" s="19">
        <v>0</v>
      </c>
      <c r="DW132" s="20">
        <f>SUM(DV132*E132*F132*H132*L132*$DW$9)</f>
        <v>0</v>
      </c>
      <c r="DX132" s="19">
        <v>0</v>
      </c>
      <c r="DY132" s="20">
        <f>SUM(DX132*E132*F132*H132*M132*$DY$9)</f>
        <v>0</v>
      </c>
      <c r="DZ132" s="19"/>
      <c r="EA132" s="20">
        <f>SUM(DZ132*E132*F132*H132*J132*$EA$9)</f>
        <v>0</v>
      </c>
      <c r="EB132" s="19"/>
      <c r="EC132" s="20">
        <f>SUM(EB132*E132*F132*H132*J132*$EC$9)</f>
        <v>0</v>
      </c>
      <c r="ED132" s="19"/>
      <c r="EE132" s="20">
        <f>SUM(ED132*E132*F132*H132*J132*$EE$9)</f>
        <v>0</v>
      </c>
      <c r="EF132" s="19"/>
      <c r="EG132" s="20">
        <f>SUM(EF132*E132*F132*H132*J132*$EG$9)</f>
        <v>0</v>
      </c>
      <c r="EH132" s="19"/>
      <c r="EI132" s="20">
        <f>EH132*E132*F132*H132*J132*$EI$9</f>
        <v>0</v>
      </c>
      <c r="EJ132" s="19"/>
      <c r="EK132" s="20">
        <f>EJ132*E132*F132*H132*J132*$EK$9</f>
        <v>0</v>
      </c>
      <c r="EL132" s="19"/>
      <c r="EM132" s="20"/>
      <c r="EN132" s="25"/>
      <c r="EO132" s="25"/>
      <c r="EP132" s="26">
        <f t="shared" si="183"/>
        <v>0</v>
      </c>
      <c r="EQ132" s="26">
        <f t="shared" si="183"/>
        <v>0</v>
      </c>
    </row>
    <row r="133" spans="1:147" s="132" customFormat="1" ht="15.75" customHeight="1" x14ac:dyDescent="0.25">
      <c r="A133" s="13"/>
      <c r="B133" s="13">
        <v>76</v>
      </c>
      <c r="C133" s="126" t="s">
        <v>427</v>
      </c>
      <c r="D133" s="63" t="s">
        <v>428</v>
      </c>
      <c r="E133" s="15">
        <v>13916</v>
      </c>
      <c r="F133" s="16">
        <v>2.2200000000000002</v>
      </c>
      <c r="G133" s="17"/>
      <c r="H133" s="49">
        <v>1</v>
      </c>
      <c r="I133" s="50"/>
      <c r="J133" s="48">
        <v>1.4</v>
      </c>
      <c r="K133" s="48">
        <v>1.68</v>
      </c>
      <c r="L133" s="48">
        <v>2.23</v>
      </c>
      <c r="M133" s="51">
        <v>2.57</v>
      </c>
      <c r="N133" s="19"/>
      <c r="O133" s="20">
        <f>N133*E133*F133*H133*J133*$O$9</f>
        <v>0</v>
      </c>
      <c r="P133" s="52"/>
      <c r="Q133" s="20">
        <f>P133*E133*F133*H133*J133*$Q$9</f>
        <v>0</v>
      </c>
      <c r="R133" s="21">
        <v>0</v>
      </c>
      <c r="S133" s="21">
        <f>R133*E133*F133*H133*J133*$S$9</f>
        <v>0</v>
      </c>
      <c r="T133" s="19">
        <v>0</v>
      </c>
      <c r="U133" s="20">
        <f>SUM(T133*E133*F133*H133*J133*$U$9)</f>
        <v>0</v>
      </c>
      <c r="V133" s="19"/>
      <c r="W133" s="21">
        <f>SUM(V133*E133*F133*H133*J133*$W$9)</f>
        <v>0</v>
      </c>
      <c r="X133" s="19"/>
      <c r="Y133" s="20">
        <f>SUM(X133*E133*F133*H133*J133*$Y$9)</f>
        <v>0</v>
      </c>
      <c r="Z133" s="21">
        <v>0</v>
      </c>
      <c r="AA133" s="20">
        <f>SUM(Z133*E133*F133*H133*J133*$AA$9)</f>
        <v>0</v>
      </c>
      <c r="AB133" s="20"/>
      <c r="AC133" s="20"/>
      <c r="AD133" s="21">
        <v>0</v>
      </c>
      <c r="AE133" s="20">
        <f>SUM(AD133*E133*F133*H133*J133*$AE$9)</f>
        <v>0</v>
      </c>
      <c r="AF133" s="21">
        <v>0</v>
      </c>
      <c r="AG133" s="20">
        <f>SUM(AF133*E133*F133*H133*K133*$AG$9)</f>
        <v>0</v>
      </c>
      <c r="AH133" s="21">
        <v>0</v>
      </c>
      <c r="AI133" s="20">
        <f>SUM(AH133*E133*F133*H133*K133*$AI$9)</f>
        <v>0</v>
      </c>
      <c r="AJ133" s="19"/>
      <c r="AK133" s="20">
        <f>SUM(AJ133*E133*F133*H133*J133*$AK$9)</f>
        <v>0</v>
      </c>
      <c r="AL133" s="21"/>
      <c r="AM133" s="21">
        <f>SUM(AL133*E133*F133*H133*J133*$AM$9)</f>
        <v>0</v>
      </c>
      <c r="AN133" s="19">
        <v>0</v>
      </c>
      <c r="AO133" s="20">
        <f>SUM(AN133*E133*F133*H133*J133*$AO$9)</f>
        <v>0</v>
      </c>
      <c r="AP133" s="19"/>
      <c r="AQ133" s="20">
        <f>SUM(AP133*E133*F133*H133*J133*$AQ$9)</f>
        <v>0</v>
      </c>
      <c r="AR133" s="21">
        <v>0</v>
      </c>
      <c r="AS133" s="20">
        <f>SUM(E133*F133*H133*J133*AR133*$AS$9)</f>
        <v>0</v>
      </c>
      <c r="AT133" s="21"/>
      <c r="AU133" s="20">
        <f>SUM(AT133*E133*F133*H133*J133*$AU$9)</f>
        <v>0</v>
      </c>
      <c r="AV133" s="19"/>
      <c r="AW133" s="20">
        <f>SUM(AV133*E133*F133*H133*J133*$AW$9)</f>
        <v>0</v>
      </c>
      <c r="AX133" s="19">
        <v>0</v>
      </c>
      <c r="AY133" s="21">
        <f>SUM(AX133*E133*F133*H133*J133*$AY$9)</f>
        <v>0</v>
      </c>
      <c r="AZ133" s="19"/>
      <c r="BA133" s="20">
        <f>SUM(AZ133*E133*F133*H133*J133*$BA$9)</f>
        <v>0</v>
      </c>
      <c r="BB133" s="19"/>
      <c r="BC133" s="20">
        <f>SUM(BB133*E133*F133*H133*J133*$BC$9)</f>
        <v>0</v>
      </c>
      <c r="BD133" s="19"/>
      <c r="BE133" s="20">
        <f>SUM(BD133*E133*F133*H133*J133*$BE$9)</f>
        <v>0</v>
      </c>
      <c r="BF133" s="19"/>
      <c r="BG133" s="20">
        <f>SUM(BF133*E133*F133*H133*J133*$BG$9)</f>
        <v>0</v>
      </c>
      <c r="BH133" s="19"/>
      <c r="BI133" s="20">
        <f>BH133*E133*F133*H133*J133*$BI$9</f>
        <v>0</v>
      </c>
      <c r="BJ133" s="19"/>
      <c r="BK133" s="20">
        <f>BJ133*E133*F133*H133*J133*$BK$9</f>
        <v>0</v>
      </c>
      <c r="BL133" s="19"/>
      <c r="BM133" s="20">
        <f>BL133*E133*F133*H133*J133*$BM$9</f>
        <v>0</v>
      </c>
      <c r="BN133" s="19"/>
      <c r="BO133" s="20">
        <f>SUM(BN133*E133*F133*H133*J133*$BO$9)</f>
        <v>0</v>
      </c>
      <c r="BP133" s="19"/>
      <c r="BQ133" s="20">
        <f>SUM(BP133*E133*F133*H133*J133*$BQ$9)</f>
        <v>0</v>
      </c>
      <c r="BR133" s="19"/>
      <c r="BS133" s="20">
        <f>SUM(BR133*E133*F133*H133*J133*$BS$9)</f>
        <v>0</v>
      </c>
      <c r="BT133" s="19"/>
      <c r="BU133" s="20">
        <f>SUM(BT133*E133*F133*H133*J133*$BU$9)</f>
        <v>0</v>
      </c>
      <c r="BV133" s="19"/>
      <c r="BW133" s="20">
        <f>SUM(BV133*E133*F133*H133*J133*$BW$9)</f>
        <v>0</v>
      </c>
      <c r="BX133" s="23"/>
      <c r="BY133" s="24">
        <f>BX133*E133*F133*H133*J133*$BY$9</f>
        <v>0</v>
      </c>
      <c r="BZ133" s="19">
        <v>0</v>
      </c>
      <c r="CA133" s="20">
        <f>SUM(BZ133*E133*F133*H133*J133*$CA$9)</f>
        <v>0</v>
      </c>
      <c r="CB133" s="21">
        <v>0</v>
      </c>
      <c r="CC133" s="20">
        <f>SUM(CB133*E133*F133*H133*J133*$CC$9)</f>
        <v>0</v>
      </c>
      <c r="CD133" s="19">
        <v>0</v>
      </c>
      <c r="CE133" s="20">
        <f t="shared" si="184"/>
        <v>0</v>
      </c>
      <c r="CF133" s="19">
        <v>0</v>
      </c>
      <c r="CG133" s="20">
        <f>SUM(CF133*E133*F133*H133*J133*$CG$9)</f>
        <v>0</v>
      </c>
      <c r="CH133" s="19">
        <v>0</v>
      </c>
      <c r="CI133" s="20">
        <f>CH133*E133*F133*H133*J133*$CI$9</f>
        <v>0</v>
      </c>
      <c r="CJ133" s="19"/>
      <c r="CK133" s="20">
        <f t="shared" si="185"/>
        <v>0</v>
      </c>
      <c r="CL133" s="21">
        <v>0</v>
      </c>
      <c r="CM133" s="20">
        <f t="shared" si="186"/>
        <v>0</v>
      </c>
      <c r="CN133" s="19">
        <v>0</v>
      </c>
      <c r="CO133" s="20">
        <f>SUM(CN133*E133*F133*H133*K133*$CO$9)</f>
        <v>0</v>
      </c>
      <c r="CP133" s="19">
        <v>0</v>
      </c>
      <c r="CQ133" s="20">
        <f>SUM(CP133*E133*F133*H133*K133*$CQ$9)</f>
        <v>0</v>
      </c>
      <c r="CR133" s="21">
        <v>0</v>
      </c>
      <c r="CS133" s="20">
        <f>SUM(CR133*E133*F133*H133*K133*$CS$9)</f>
        <v>0</v>
      </c>
      <c r="CT133" s="21">
        <v>0</v>
      </c>
      <c r="CU133" s="20">
        <f>SUM(CT133*E133*F133*H133*K133*$CU$9)</f>
        <v>0</v>
      </c>
      <c r="CV133" s="21"/>
      <c r="CW133" s="20">
        <f>SUM(CV133*E133*F133*H133*K133*$CW$9)</f>
        <v>0</v>
      </c>
      <c r="CX133" s="19"/>
      <c r="CY133" s="20">
        <f t="shared" si="187"/>
        <v>0</v>
      </c>
      <c r="CZ133" s="19">
        <v>0</v>
      </c>
      <c r="DA133" s="20">
        <f>SUM(CZ133*E133*F133*H133*K133*$DA$9)</f>
        <v>0</v>
      </c>
      <c r="DB133" s="19">
        <v>0</v>
      </c>
      <c r="DC133" s="20">
        <f>SUM(DB133*E133*F133*H133*K133*$DC$9)</f>
        <v>0</v>
      </c>
      <c r="DD133" s="21">
        <v>0</v>
      </c>
      <c r="DE133" s="20">
        <f>SUM(DD133*E133*F133*H133*K133*$DE$9)</f>
        <v>0</v>
      </c>
      <c r="DF133" s="19">
        <v>0</v>
      </c>
      <c r="DG133" s="20">
        <f>SUM(DF133*E133*F133*H133*K133*$DG$9)</f>
        <v>0</v>
      </c>
      <c r="DH133" s="19">
        <v>0</v>
      </c>
      <c r="DI133" s="20">
        <f>SUM(DH133*E133*F133*H133*K133*$DI$9)</f>
        <v>0</v>
      </c>
      <c r="DJ133" s="19">
        <v>0</v>
      </c>
      <c r="DK133" s="20">
        <f>SUM(DJ133*E133*F133*H133*K133*$DK$9)</f>
        <v>0</v>
      </c>
      <c r="DL133" s="19">
        <v>0</v>
      </c>
      <c r="DM133" s="20">
        <f>SUM(DL133*E133*F133*H133*K133*$DM$9)</f>
        <v>0</v>
      </c>
      <c r="DN133" s="19"/>
      <c r="DO133" s="20">
        <f>SUM(DN133*E133*F133*H133*K133*$DO$9)</f>
        <v>0</v>
      </c>
      <c r="DP133" s="19"/>
      <c r="DQ133" s="20">
        <f>DP133*E133*F133*H133*K133*$DQ$9</f>
        <v>0</v>
      </c>
      <c r="DR133" s="19"/>
      <c r="DS133" s="20">
        <f>SUM(DR133*E133*F133*H133*K133*$DS$9)</f>
        <v>0</v>
      </c>
      <c r="DT133" s="19">
        <v>0</v>
      </c>
      <c r="DU133" s="20">
        <f>SUM(DT133*E133*F133*H133*K133*$DU$9)</f>
        <v>0</v>
      </c>
      <c r="DV133" s="19">
        <v>0</v>
      </c>
      <c r="DW133" s="20">
        <f>SUM(DV133*E133*F133*H133*L133*$DW$9)</f>
        <v>0</v>
      </c>
      <c r="DX133" s="19">
        <v>0</v>
      </c>
      <c r="DY133" s="20">
        <f>SUM(DX133*E133*F133*H133*M133*$DY$9)</f>
        <v>0</v>
      </c>
      <c r="DZ133" s="19"/>
      <c r="EA133" s="20">
        <f>SUM(DZ133*E133*F133*H133*J133*$EA$9)</f>
        <v>0</v>
      </c>
      <c r="EB133" s="19"/>
      <c r="EC133" s="20">
        <f>SUM(EB133*E133*F133*H133*J133*$EC$9)</f>
        <v>0</v>
      </c>
      <c r="ED133" s="19"/>
      <c r="EE133" s="20">
        <f>SUM(ED133*E133*F133*H133*J133*$EE$9)</f>
        <v>0</v>
      </c>
      <c r="EF133" s="19"/>
      <c r="EG133" s="20">
        <f>SUM(EF133*E133*F133*H133*J133*$EG$9)</f>
        <v>0</v>
      </c>
      <c r="EH133" s="19"/>
      <c r="EI133" s="20">
        <f>EH133*E133*F133*H133*J133*$EI$9</f>
        <v>0</v>
      </c>
      <c r="EJ133" s="19"/>
      <c r="EK133" s="20">
        <f>EJ133*E133*F133*H133*J133*$EK$9</f>
        <v>0</v>
      </c>
      <c r="EL133" s="19"/>
      <c r="EM133" s="20"/>
      <c r="EN133" s="25"/>
      <c r="EO133" s="25"/>
      <c r="EP133" s="26">
        <f t="shared" si="183"/>
        <v>0</v>
      </c>
      <c r="EQ133" s="26">
        <f t="shared" si="183"/>
        <v>0</v>
      </c>
    </row>
    <row r="134" spans="1:147" s="132" customFormat="1" ht="15.75" customHeight="1" x14ac:dyDescent="0.25">
      <c r="A134" s="13"/>
      <c r="B134" s="13">
        <v>77</v>
      </c>
      <c r="C134" s="126" t="s">
        <v>429</v>
      </c>
      <c r="D134" s="47" t="s">
        <v>430</v>
      </c>
      <c r="E134" s="15">
        <v>13916</v>
      </c>
      <c r="F134" s="16">
        <v>2.93</v>
      </c>
      <c r="G134" s="17"/>
      <c r="H134" s="49">
        <v>1</v>
      </c>
      <c r="I134" s="50"/>
      <c r="J134" s="48">
        <v>1.4</v>
      </c>
      <c r="K134" s="48">
        <v>1.68</v>
      </c>
      <c r="L134" s="48">
        <v>2.23</v>
      </c>
      <c r="M134" s="51">
        <v>2.57</v>
      </c>
      <c r="N134" s="19"/>
      <c r="O134" s="20"/>
      <c r="P134" s="52"/>
      <c r="Q134" s="20"/>
      <c r="R134" s="21">
        <v>0</v>
      </c>
      <c r="S134" s="21"/>
      <c r="T134" s="19"/>
      <c r="U134" s="20"/>
      <c r="V134" s="19"/>
      <c r="W134" s="21"/>
      <c r="X134" s="19"/>
      <c r="Y134" s="20"/>
      <c r="Z134" s="21"/>
      <c r="AA134" s="20"/>
      <c r="AB134" s="20"/>
      <c r="AC134" s="20"/>
      <c r="AD134" s="21"/>
      <c r="AE134" s="20"/>
      <c r="AF134" s="21">
        <v>0</v>
      </c>
      <c r="AG134" s="20"/>
      <c r="AH134" s="21"/>
      <c r="AI134" s="20"/>
      <c r="AJ134" s="19"/>
      <c r="AK134" s="20"/>
      <c r="AL134" s="21"/>
      <c r="AM134" s="21"/>
      <c r="AN134" s="19"/>
      <c r="AO134" s="20"/>
      <c r="AP134" s="19"/>
      <c r="AQ134" s="20"/>
      <c r="AR134" s="21"/>
      <c r="AS134" s="20"/>
      <c r="AT134" s="21"/>
      <c r="AU134" s="20"/>
      <c r="AV134" s="19"/>
      <c r="AW134" s="20"/>
      <c r="AX134" s="19"/>
      <c r="AY134" s="21"/>
      <c r="AZ134" s="19"/>
      <c r="BA134" s="20"/>
      <c r="BB134" s="19"/>
      <c r="BC134" s="20"/>
      <c r="BD134" s="19"/>
      <c r="BE134" s="20"/>
      <c r="BF134" s="19"/>
      <c r="BG134" s="20"/>
      <c r="BH134" s="19"/>
      <c r="BI134" s="20"/>
      <c r="BJ134" s="19"/>
      <c r="BK134" s="20"/>
      <c r="BL134" s="19"/>
      <c r="BM134" s="20"/>
      <c r="BN134" s="19"/>
      <c r="BO134" s="20"/>
      <c r="BP134" s="19"/>
      <c r="BQ134" s="20"/>
      <c r="BR134" s="19"/>
      <c r="BS134" s="20"/>
      <c r="BT134" s="19"/>
      <c r="BU134" s="20"/>
      <c r="BV134" s="19"/>
      <c r="BW134" s="20"/>
      <c r="BX134" s="23"/>
      <c r="BY134" s="24"/>
      <c r="BZ134" s="19"/>
      <c r="CA134" s="20"/>
      <c r="CB134" s="21"/>
      <c r="CC134" s="20"/>
      <c r="CD134" s="19"/>
      <c r="CE134" s="20">
        <f t="shared" si="184"/>
        <v>0</v>
      </c>
      <c r="CF134" s="19"/>
      <c r="CG134" s="20"/>
      <c r="CH134" s="19"/>
      <c r="CI134" s="20"/>
      <c r="CJ134" s="19"/>
      <c r="CK134" s="20">
        <f t="shared" si="185"/>
        <v>0</v>
      </c>
      <c r="CL134" s="21"/>
      <c r="CM134" s="20">
        <f t="shared" si="186"/>
        <v>0</v>
      </c>
      <c r="CN134" s="19"/>
      <c r="CO134" s="20"/>
      <c r="CP134" s="19"/>
      <c r="CQ134" s="20"/>
      <c r="CR134" s="21"/>
      <c r="CS134" s="20"/>
      <c r="CT134" s="21"/>
      <c r="CU134" s="20"/>
      <c r="CV134" s="21"/>
      <c r="CW134" s="20"/>
      <c r="CX134" s="19"/>
      <c r="CY134" s="20">
        <f t="shared" si="187"/>
        <v>0</v>
      </c>
      <c r="CZ134" s="19"/>
      <c r="DA134" s="20"/>
      <c r="DB134" s="19"/>
      <c r="DC134" s="20"/>
      <c r="DD134" s="21"/>
      <c r="DE134" s="20"/>
      <c r="DF134" s="19"/>
      <c r="DG134" s="20"/>
      <c r="DH134" s="19"/>
      <c r="DI134" s="20"/>
      <c r="DJ134" s="19"/>
      <c r="DK134" s="20"/>
      <c r="DL134" s="19"/>
      <c r="DM134" s="20"/>
      <c r="DN134" s="19"/>
      <c r="DO134" s="20"/>
      <c r="DP134" s="19"/>
      <c r="DQ134" s="20"/>
      <c r="DR134" s="19"/>
      <c r="DS134" s="20"/>
      <c r="DT134" s="19"/>
      <c r="DU134" s="20"/>
      <c r="DV134" s="19"/>
      <c r="DW134" s="20"/>
      <c r="DX134" s="19"/>
      <c r="DY134" s="20"/>
      <c r="DZ134" s="19"/>
      <c r="EA134" s="20"/>
      <c r="EB134" s="19"/>
      <c r="EC134" s="20"/>
      <c r="ED134" s="19"/>
      <c r="EE134" s="20"/>
      <c r="EF134" s="19"/>
      <c r="EG134" s="20"/>
      <c r="EH134" s="19"/>
      <c r="EI134" s="20"/>
      <c r="EJ134" s="19"/>
      <c r="EK134" s="20"/>
      <c r="EL134" s="19"/>
      <c r="EM134" s="20"/>
      <c r="EN134" s="25"/>
      <c r="EO134" s="25"/>
      <c r="EP134" s="26">
        <f t="shared" si="183"/>
        <v>0</v>
      </c>
      <c r="EQ134" s="26">
        <f t="shared" si="183"/>
        <v>0</v>
      </c>
    </row>
    <row r="135" spans="1:147" s="132" customFormat="1" ht="15.75" customHeight="1" x14ac:dyDescent="0.25">
      <c r="A135" s="13"/>
      <c r="B135" s="13">
        <v>78</v>
      </c>
      <c r="C135" s="126" t="s">
        <v>431</v>
      </c>
      <c r="D135" s="47" t="s">
        <v>432</v>
      </c>
      <c r="E135" s="15">
        <v>13916</v>
      </c>
      <c r="F135" s="49">
        <v>3.14</v>
      </c>
      <c r="G135" s="17"/>
      <c r="H135" s="49">
        <v>1</v>
      </c>
      <c r="I135" s="50"/>
      <c r="J135" s="48">
        <v>1.4</v>
      </c>
      <c r="K135" s="48">
        <v>1.68</v>
      </c>
      <c r="L135" s="48">
        <v>2.23</v>
      </c>
      <c r="M135" s="51">
        <v>2.57</v>
      </c>
      <c r="N135" s="19"/>
      <c r="O135" s="20"/>
      <c r="P135" s="52"/>
      <c r="Q135" s="20"/>
      <c r="R135" s="21">
        <v>0</v>
      </c>
      <c r="S135" s="21"/>
      <c r="T135" s="19"/>
      <c r="U135" s="20"/>
      <c r="V135" s="19"/>
      <c r="W135" s="21"/>
      <c r="X135" s="19"/>
      <c r="Y135" s="20"/>
      <c r="Z135" s="21"/>
      <c r="AA135" s="20"/>
      <c r="AB135" s="20"/>
      <c r="AC135" s="20"/>
      <c r="AD135" s="21"/>
      <c r="AE135" s="20"/>
      <c r="AF135" s="21">
        <v>0</v>
      </c>
      <c r="AG135" s="20"/>
      <c r="AH135" s="21"/>
      <c r="AI135" s="20"/>
      <c r="AJ135" s="19"/>
      <c r="AK135" s="20"/>
      <c r="AL135" s="21"/>
      <c r="AM135" s="21"/>
      <c r="AN135" s="19"/>
      <c r="AO135" s="20"/>
      <c r="AP135" s="19"/>
      <c r="AQ135" s="20"/>
      <c r="AR135" s="21"/>
      <c r="AS135" s="20"/>
      <c r="AT135" s="21"/>
      <c r="AU135" s="20"/>
      <c r="AV135" s="19"/>
      <c r="AW135" s="20"/>
      <c r="AX135" s="19"/>
      <c r="AY135" s="21"/>
      <c r="AZ135" s="19"/>
      <c r="BA135" s="20"/>
      <c r="BB135" s="19"/>
      <c r="BC135" s="20"/>
      <c r="BD135" s="19"/>
      <c r="BE135" s="20"/>
      <c r="BF135" s="19"/>
      <c r="BG135" s="20"/>
      <c r="BH135" s="19"/>
      <c r="BI135" s="20"/>
      <c r="BJ135" s="19"/>
      <c r="BK135" s="20"/>
      <c r="BL135" s="19"/>
      <c r="BM135" s="20"/>
      <c r="BN135" s="19"/>
      <c r="BO135" s="20"/>
      <c r="BP135" s="19"/>
      <c r="BQ135" s="20"/>
      <c r="BR135" s="19"/>
      <c r="BS135" s="20"/>
      <c r="BT135" s="19"/>
      <c r="BU135" s="20"/>
      <c r="BV135" s="19"/>
      <c r="BW135" s="20"/>
      <c r="BX135" s="23"/>
      <c r="BY135" s="24"/>
      <c r="BZ135" s="19"/>
      <c r="CA135" s="20"/>
      <c r="CB135" s="21"/>
      <c r="CC135" s="20"/>
      <c r="CD135" s="19"/>
      <c r="CE135" s="20">
        <f t="shared" si="184"/>
        <v>0</v>
      </c>
      <c r="CF135" s="19"/>
      <c r="CG135" s="20"/>
      <c r="CH135" s="19"/>
      <c r="CI135" s="20"/>
      <c r="CJ135" s="19"/>
      <c r="CK135" s="20">
        <f t="shared" si="185"/>
        <v>0</v>
      </c>
      <c r="CL135" s="21"/>
      <c r="CM135" s="20">
        <f t="shared" si="186"/>
        <v>0</v>
      </c>
      <c r="CN135" s="19"/>
      <c r="CO135" s="20"/>
      <c r="CP135" s="19"/>
      <c r="CQ135" s="20"/>
      <c r="CR135" s="21"/>
      <c r="CS135" s="20"/>
      <c r="CT135" s="21"/>
      <c r="CU135" s="20"/>
      <c r="CV135" s="21"/>
      <c r="CW135" s="20"/>
      <c r="CX135" s="19"/>
      <c r="CY135" s="20">
        <f t="shared" si="187"/>
        <v>0</v>
      </c>
      <c r="CZ135" s="19"/>
      <c r="DA135" s="20"/>
      <c r="DB135" s="19"/>
      <c r="DC135" s="20"/>
      <c r="DD135" s="21"/>
      <c r="DE135" s="20"/>
      <c r="DF135" s="19"/>
      <c r="DG135" s="20"/>
      <c r="DH135" s="19"/>
      <c r="DI135" s="20"/>
      <c r="DJ135" s="19"/>
      <c r="DK135" s="20"/>
      <c r="DL135" s="19"/>
      <c r="DM135" s="20"/>
      <c r="DN135" s="19"/>
      <c r="DO135" s="20"/>
      <c r="DP135" s="19"/>
      <c r="DQ135" s="20"/>
      <c r="DR135" s="19"/>
      <c r="DS135" s="20"/>
      <c r="DT135" s="19"/>
      <c r="DU135" s="20"/>
      <c r="DV135" s="19"/>
      <c r="DW135" s="20"/>
      <c r="DX135" s="19"/>
      <c r="DY135" s="20"/>
      <c r="DZ135" s="19"/>
      <c r="EA135" s="20"/>
      <c r="EB135" s="19"/>
      <c r="EC135" s="20"/>
      <c r="ED135" s="19"/>
      <c r="EE135" s="20"/>
      <c r="EF135" s="19"/>
      <c r="EG135" s="20"/>
      <c r="EH135" s="19"/>
      <c r="EI135" s="20"/>
      <c r="EJ135" s="19"/>
      <c r="EK135" s="20"/>
      <c r="EL135" s="19"/>
      <c r="EM135" s="20"/>
      <c r="EN135" s="25"/>
      <c r="EO135" s="25"/>
      <c r="EP135" s="26">
        <f t="shared" si="183"/>
        <v>0</v>
      </c>
      <c r="EQ135" s="26">
        <f t="shared" si="183"/>
        <v>0</v>
      </c>
    </row>
    <row r="136" spans="1:147" s="132" customFormat="1" ht="15.75" customHeight="1" x14ac:dyDescent="0.25">
      <c r="A136" s="13"/>
      <c r="B136" s="13">
        <v>79</v>
      </c>
      <c r="C136" s="126" t="s">
        <v>433</v>
      </c>
      <c r="D136" s="47" t="s">
        <v>434</v>
      </c>
      <c r="E136" s="15">
        <v>13916</v>
      </c>
      <c r="F136" s="16">
        <v>3.8</v>
      </c>
      <c r="G136" s="17"/>
      <c r="H136" s="49">
        <v>1</v>
      </c>
      <c r="I136" s="50"/>
      <c r="J136" s="48">
        <v>1.4</v>
      </c>
      <c r="K136" s="48">
        <v>1.68</v>
      </c>
      <c r="L136" s="48">
        <v>2.23</v>
      </c>
      <c r="M136" s="51">
        <v>2.57</v>
      </c>
      <c r="N136" s="19"/>
      <c r="O136" s="20"/>
      <c r="P136" s="52"/>
      <c r="Q136" s="20"/>
      <c r="R136" s="21">
        <v>0</v>
      </c>
      <c r="S136" s="21"/>
      <c r="T136" s="19"/>
      <c r="U136" s="20"/>
      <c r="V136" s="19"/>
      <c r="W136" s="21"/>
      <c r="X136" s="19"/>
      <c r="Y136" s="20"/>
      <c r="Z136" s="21"/>
      <c r="AA136" s="20"/>
      <c r="AB136" s="20"/>
      <c r="AC136" s="20"/>
      <c r="AD136" s="21"/>
      <c r="AE136" s="20"/>
      <c r="AF136" s="21">
        <v>0</v>
      </c>
      <c r="AG136" s="20"/>
      <c r="AH136" s="21"/>
      <c r="AI136" s="20"/>
      <c r="AJ136" s="19"/>
      <c r="AK136" s="20"/>
      <c r="AL136" s="21"/>
      <c r="AM136" s="21"/>
      <c r="AN136" s="19"/>
      <c r="AO136" s="20"/>
      <c r="AP136" s="19"/>
      <c r="AQ136" s="20"/>
      <c r="AR136" s="21"/>
      <c r="AS136" s="20"/>
      <c r="AT136" s="21"/>
      <c r="AU136" s="20"/>
      <c r="AV136" s="19"/>
      <c r="AW136" s="20"/>
      <c r="AX136" s="19"/>
      <c r="AY136" s="21"/>
      <c r="AZ136" s="19"/>
      <c r="BA136" s="20"/>
      <c r="BB136" s="19"/>
      <c r="BC136" s="20"/>
      <c r="BD136" s="19"/>
      <c r="BE136" s="20"/>
      <c r="BF136" s="19"/>
      <c r="BG136" s="20"/>
      <c r="BH136" s="19"/>
      <c r="BI136" s="20"/>
      <c r="BJ136" s="19"/>
      <c r="BK136" s="20"/>
      <c r="BL136" s="19"/>
      <c r="BM136" s="20"/>
      <c r="BN136" s="19"/>
      <c r="BO136" s="20"/>
      <c r="BP136" s="19"/>
      <c r="BQ136" s="20"/>
      <c r="BR136" s="19"/>
      <c r="BS136" s="20"/>
      <c r="BT136" s="19"/>
      <c r="BU136" s="20"/>
      <c r="BV136" s="19"/>
      <c r="BW136" s="20"/>
      <c r="BX136" s="23"/>
      <c r="BY136" s="24"/>
      <c r="BZ136" s="19"/>
      <c r="CA136" s="20"/>
      <c r="CB136" s="21"/>
      <c r="CC136" s="20"/>
      <c r="CD136" s="19"/>
      <c r="CE136" s="20">
        <f t="shared" si="184"/>
        <v>0</v>
      </c>
      <c r="CF136" s="19"/>
      <c r="CG136" s="20"/>
      <c r="CH136" s="19"/>
      <c r="CI136" s="20"/>
      <c r="CJ136" s="19"/>
      <c r="CK136" s="20">
        <f t="shared" si="185"/>
        <v>0</v>
      </c>
      <c r="CL136" s="21"/>
      <c r="CM136" s="20">
        <f t="shared" si="186"/>
        <v>0</v>
      </c>
      <c r="CN136" s="19"/>
      <c r="CO136" s="20"/>
      <c r="CP136" s="19"/>
      <c r="CQ136" s="20"/>
      <c r="CR136" s="21"/>
      <c r="CS136" s="20"/>
      <c r="CT136" s="21"/>
      <c r="CU136" s="20"/>
      <c r="CV136" s="21"/>
      <c r="CW136" s="20"/>
      <c r="CX136" s="19"/>
      <c r="CY136" s="20">
        <f t="shared" si="187"/>
        <v>0</v>
      </c>
      <c r="CZ136" s="19"/>
      <c r="DA136" s="20"/>
      <c r="DB136" s="19"/>
      <c r="DC136" s="20"/>
      <c r="DD136" s="21"/>
      <c r="DE136" s="20"/>
      <c r="DF136" s="19"/>
      <c r="DG136" s="20"/>
      <c r="DH136" s="19"/>
      <c r="DI136" s="20"/>
      <c r="DJ136" s="19"/>
      <c r="DK136" s="20"/>
      <c r="DL136" s="19"/>
      <c r="DM136" s="20"/>
      <c r="DN136" s="19"/>
      <c r="DO136" s="20"/>
      <c r="DP136" s="19"/>
      <c r="DQ136" s="20"/>
      <c r="DR136" s="19"/>
      <c r="DS136" s="20"/>
      <c r="DT136" s="19"/>
      <c r="DU136" s="20"/>
      <c r="DV136" s="19"/>
      <c r="DW136" s="20"/>
      <c r="DX136" s="19"/>
      <c r="DY136" s="20"/>
      <c r="DZ136" s="19"/>
      <c r="EA136" s="20"/>
      <c r="EB136" s="19"/>
      <c r="EC136" s="20"/>
      <c r="ED136" s="19"/>
      <c r="EE136" s="20"/>
      <c r="EF136" s="19"/>
      <c r="EG136" s="20"/>
      <c r="EH136" s="19"/>
      <c r="EI136" s="20"/>
      <c r="EJ136" s="19"/>
      <c r="EK136" s="20"/>
      <c r="EL136" s="19"/>
      <c r="EM136" s="20"/>
      <c r="EN136" s="25"/>
      <c r="EO136" s="25"/>
      <c r="EP136" s="26">
        <f t="shared" si="183"/>
        <v>0</v>
      </c>
      <c r="EQ136" s="26">
        <f t="shared" si="183"/>
        <v>0</v>
      </c>
    </row>
    <row r="137" spans="1:147" s="132" customFormat="1" ht="15.75" customHeight="1" x14ac:dyDescent="0.25">
      <c r="A137" s="13"/>
      <c r="B137" s="13">
        <v>80</v>
      </c>
      <c r="C137" s="126" t="s">
        <v>435</v>
      </c>
      <c r="D137" s="47" t="s">
        <v>436</v>
      </c>
      <c r="E137" s="15">
        <v>13916</v>
      </c>
      <c r="F137" s="16">
        <v>4.7</v>
      </c>
      <c r="G137" s="17"/>
      <c r="H137" s="49">
        <v>1</v>
      </c>
      <c r="I137" s="50"/>
      <c r="J137" s="48">
        <v>1.4</v>
      </c>
      <c r="K137" s="48">
        <v>1.68</v>
      </c>
      <c r="L137" s="48">
        <v>2.23</v>
      </c>
      <c r="M137" s="51">
        <v>2.57</v>
      </c>
      <c r="N137" s="19"/>
      <c r="O137" s="20"/>
      <c r="P137" s="52"/>
      <c r="Q137" s="20"/>
      <c r="R137" s="21">
        <v>0</v>
      </c>
      <c r="S137" s="21"/>
      <c r="T137" s="19"/>
      <c r="U137" s="20"/>
      <c r="V137" s="19"/>
      <c r="W137" s="21"/>
      <c r="X137" s="19"/>
      <c r="Y137" s="20"/>
      <c r="Z137" s="21"/>
      <c r="AA137" s="20"/>
      <c r="AB137" s="20"/>
      <c r="AC137" s="20"/>
      <c r="AD137" s="21"/>
      <c r="AE137" s="20"/>
      <c r="AF137" s="21">
        <v>0</v>
      </c>
      <c r="AG137" s="20"/>
      <c r="AH137" s="21"/>
      <c r="AI137" s="20"/>
      <c r="AJ137" s="19"/>
      <c r="AK137" s="20"/>
      <c r="AL137" s="21"/>
      <c r="AM137" s="21"/>
      <c r="AN137" s="19"/>
      <c r="AO137" s="20"/>
      <c r="AP137" s="19"/>
      <c r="AQ137" s="20"/>
      <c r="AR137" s="21"/>
      <c r="AS137" s="20"/>
      <c r="AT137" s="21"/>
      <c r="AU137" s="20"/>
      <c r="AV137" s="19"/>
      <c r="AW137" s="20"/>
      <c r="AX137" s="19"/>
      <c r="AY137" s="21"/>
      <c r="AZ137" s="19"/>
      <c r="BA137" s="20"/>
      <c r="BB137" s="19"/>
      <c r="BC137" s="20"/>
      <c r="BD137" s="19"/>
      <c r="BE137" s="20"/>
      <c r="BF137" s="19"/>
      <c r="BG137" s="20"/>
      <c r="BH137" s="19"/>
      <c r="BI137" s="20"/>
      <c r="BJ137" s="19"/>
      <c r="BK137" s="20"/>
      <c r="BL137" s="19"/>
      <c r="BM137" s="20"/>
      <c r="BN137" s="19"/>
      <c r="BO137" s="20"/>
      <c r="BP137" s="19"/>
      <c r="BQ137" s="20"/>
      <c r="BR137" s="19"/>
      <c r="BS137" s="20"/>
      <c r="BT137" s="19"/>
      <c r="BU137" s="20"/>
      <c r="BV137" s="19"/>
      <c r="BW137" s="20"/>
      <c r="BX137" s="23"/>
      <c r="BY137" s="24"/>
      <c r="BZ137" s="19"/>
      <c r="CA137" s="20"/>
      <c r="CB137" s="21"/>
      <c r="CC137" s="20"/>
      <c r="CD137" s="19"/>
      <c r="CE137" s="20">
        <f t="shared" si="184"/>
        <v>0</v>
      </c>
      <c r="CF137" s="19"/>
      <c r="CG137" s="20"/>
      <c r="CH137" s="19"/>
      <c r="CI137" s="20"/>
      <c r="CJ137" s="19"/>
      <c r="CK137" s="20">
        <f t="shared" si="185"/>
        <v>0</v>
      </c>
      <c r="CL137" s="21"/>
      <c r="CM137" s="20">
        <f t="shared" si="186"/>
        <v>0</v>
      </c>
      <c r="CN137" s="19"/>
      <c r="CO137" s="20"/>
      <c r="CP137" s="19"/>
      <c r="CQ137" s="20"/>
      <c r="CR137" s="21"/>
      <c r="CS137" s="20"/>
      <c r="CT137" s="21"/>
      <c r="CU137" s="20"/>
      <c r="CV137" s="21"/>
      <c r="CW137" s="20"/>
      <c r="CX137" s="19"/>
      <c r="CY137" s="20">
        <f t="shared" si="187"/>
        <v>0</v>
      </c>
      <c r="CZ137" s="19"/>
      <c r="DA137" s="20"/>
      <c r="DB137" s="19"/>
      <c r="DC137" s="20"/>
      <c r="DD137" s="21"/>
      <c r="DE137" s="20"/>
      <c r="DF137" s="19"/>
      <c r="DG137" s="20"/>
      <c r="DH137" s="19"/>
      <c r="DI137" s="20"/>
      <c r="DJ137" s="19"/>
      <c r="DK137" s="20"/>
      <c r="DL137" s="19"/>
      <c r="DM137" s="20"/>
      <c r="DN137" s="19"/>
      <c r="DO137" s="20"/>
      <c r="DP137" s="19"/>
      <c r="DQ137" s="20"/>
      <c r="DR137" s="19"/>
      <c r="DS137" s="20"/>
      <c r="DT137" s="19"/>
      <c r="DU137" s="20"/>
      <c r="DV137" s="19"/>
      <c r="DW137" s="20"/>
      <c r="DX137" s="19"/>
      <c r="DY137" s="20"/>
      <c r="DZ137" s="19"/>
      <c r="EA137" s="20"/>
      <c r="EB137" s="19"/>
      <c r="EC137" s="20"/>
      <c r="ED137" s="19"/>
      <c r="EE137" s="20"/>
      <c r="EF137" s="19"/>
      <c r="EG137" s="20"/>
      <c r="EH137" s="19"/>
      <c r="EI137" s="20"/>
      <c r="EJ137" s="19"/>
      <c r="EK137" s="20"/>
      <c r="EL137" s="19"/>
      <c r="EM137" s="20"/>
      <c r="EN137" s="25"/>
      <c r="EO137" s="25"/>
      <c r="EP137" s="26">
        <f t="shared" si="183"/>
        <v>0</v>
      </c>
      <c r="EQ137" s="26">
        <f t="shared" si="183"/>
        <v>0</v>
      </c>
    </row>
    <row r="138" spans="1:147" s="132" customFormat="1" ht="30.75" customHeight="1" x14ac:dyDescent="0.25">
      <c r="A138" s="13"/>
      <c r="B138" s="13">
        <v>81</v>
      </c>
      <c r="C138" s="126" t="s">
        <v>437</v>
      </c>
      <c r="D138" s="47" t="s">
        <v>438</v>
      </c>
      <c r="E138" s="15">
        <v>13916</v>
      </c>
      <c r="F138" s="16">
        <v>26.65</v>
      </c>
      <c r="G138" s="17"/>
      <c r="H138" s="49">
        <v>1</v>
      </c>
      <c r="I138" s="50"/>
      <c r="J138" s="48">
        <v>1.4</v>
      </c>
      <c r="K138" s="48">
        <v>1.68</v>
      </c>
      <c r="L138" s="48">
        <v>2.23</v>
      </c>
      <c r="M138" s="51">
        <v>2.57</v>
      </c>
      <c r="N138" s="19"/>
      <c r="O138" s="20"/>
      <c r="P138" s="52"/>
      <c r="Q138" s="20"/>
      <c r="R138" s="21">
        <v>0</v>
      </c>
      <c r="S138" s="21"/>
      <c r="T138" s="19"/>
      <c r="U138" s="20"/>
      <c r="V138" s="19"/>
      <c r="W138" s="21"/>
      <c r="X138" s="19"/>
      <c r="Y138" s="20"/>
      <c r="Z138" s="21"/>
      <c r="AA138" s="20"/>
      <c r="AB138" s="20"/>
      <c r="AC138" s="20"/>
      <c r="AD138" s="21"/>
      <c r="AE138" s="20"/>
      <c r="AF138" s="21">
        <v>0</v>
      </c>
      <c r="AG138" s="20"/>
      <c r="AH138" s="21"/>
      <c r="AI138" s="20"/>
      <c r="AJ138" s="19"/>
      <c r="AK138" s="20"/>
      <c r="AL138" s="21"/>
      <c r="AM138" s="21"/>
      <c r="AN138" s="19"/>
      <c r="AO138" s="20"/>
      <c r="AP138" s="19"/>
      <c r="AQ138" s="20"/>
      <c r="AR138" s="21"/>
      <c r="AS138" s="20"/>
      <c r="AT138" s="21"/>
      <c r="AU138" s="20"/>
      <c r="AV138" s="19"/>
      <c r="AW138" s="20"/>
      <c r="AX138" s="19"/>
      <c r="AY138" s="21"/>
      <c r="AZ138" s="19"/>
      <c r="BA138" s="20"/>
      <c r="BB138" s="19"/>
      <c r="BC138" s="20"/>
      <c r="BD138" s="19"/>
      <c r="BE138" s="20"/>
      <c r="BF138" s="19"/>
      <c r="BG138" s="20"/>
      <c r="BH138" s="19"/>
      <c r="BI138" s="20"/>
      <c r="BJ138" s="19"/>
      <c r="BK138" s="20"/>
      <c r="BL138" s="19"/>
      <c r="BM138" s="20"/>
      <c r="BN138" s="19"/>
      <c r="BO138" s="20"/>
      <c r="BP138" s="19"/>
      <c r="BQ138" s="20"/>
      <c r="BR138" s="19"/>
      <c r="BS138" s="20"/>
      <c r="BT138" s="19"/>
      <c r="BU138" s="20"/>
      <c r="BV138" s="19"/>
      <c r="BW138" s="20"/>
      <c r="BX138" s="23"/>
      <c r="BY138" s="24"/>
      <c r="BZ138" s="19"/>
      <c r="CA138" s="20"/>
      <c r="CB138" s="21"/>
      <c r="CC138" s="20"/>
      <c r="CD138" s="19"/>
      <c r="CE138" s="20">
        <f t="shared" si="184"/>
        <v>0</v>
      </c>
      <c r="CF138" s="19"/>
      <c r="CG138" s="20"/>
      <c r="CH138" s="19"/>
      <c r="CI138" s="20"/>
      <c r="CJ138" s="55"/>
      <c r="CK138" s="71">
        <f t="shared" si="185"/>
        <v>0</v>
      </c>
      <c r="CL138" s="21"/>
      <c r="CM138" s="20">
        <f t="shared" si="186"/>
        <v>0</v>
      </c>
      <c r="CN138" s="19"/>
      <c r="CO138" s="20"/>
      <c r="CP138" s="19"/>
      <c r="CQ138" s="20"/>
      <c r="CR138" s="21"/>
      <c r="CS138" s="20"/>
      <c r="CT138" s="21"/>
      <c r="CU138" s="20"/>
      <c r="CV138" s="21"/>
      <c r="CW138" s="20"/>
      <c r="CX138" s="19"/>
      <c r="CY138" s="20">
        <f t="shared" si="187"/>
        <v>0</v>
      </c>
      <c r="CZ138" s="19"/>
      <c r="DA138" s="20"/>
      <c r="DB138" s="19"/>
      <c r="DC138" s="20"/>
      <c r="DD138" s="21"/>
      <c r="DE138" s="20"/>
      <c r="DF138" s="19"/>
      <c r="DG138" s="20"/>
      <c r="DH138" s="19"/>
      <c r="DI138" s="20"/>
      <c r="DJ138" s="19"/>
      <c r="DK138" s="20"/>
      <c r="DL138" s="19"/>
      <c r="DM138" s="20"/>
      <c r="DN138" s="19"/>
      <c r="DO138" s="20"/>
      <c r="DP138" s="19"/>
      <c r="DQ138" s="20"/>
      <c r="DR138" s="19"/>
      <c r="DS138" s="20"/>
      <c r="DT138" s="19"/>
      <c r="DU138" s="20"/>
      <c r="DV138" s="19"/>
      <c r="DW138" s="20"/>
      <c r="DX138" s="19"/>
      <c r="DY138" s="20"/>
      <c r="DZ138" s="19"/>
      <c r="EA138" s="20"/>
      <c r="EB138" s="19"/>
      <c r="EC138" s="20"/>
      <c r="ED138" s="19"/>
      <c r="EE138" s="20"/>
      <c r="EF138" s="19"/>
      <c r="EG138" s="20"/>
      <c r="EH138" s="19"/>
      <c r="EI138" s="20"/>
      <c r="EJ138" s="19"/>
      <c r="EK138" s="20"/>
      <c r="EL138" s="19"/>
      <c r="EM138" s="20"/>
      <c r="EN138" s="25"/>
      <c r="EO138" s="25"/>
      <c r="EP138" s="26">
        <f t="shared" si="183"/>
        <v>0</v>
      </c>
      <c r="EQ138" s="26">
        <f t="shared" si="183"/>
        <v>0</v>
      </c>
    </row>
    <row r="139" spans="1:147" s="132" customFormat="1" ht="30" customHeight="1" x14ac:dyDescent="0.25">
      <c r="A139" s="13"/>
      <c r="B139" s="13">
        <v>82</v>
      </c>
      <c r="C139" s="126" t="s">
        <v>439</v>
      </c>
      <c r="D139" s="47" t="s">
        <v>440</v>
      </c>
      <c r="E139" s="15">
        <v>13916</v>
      </c>
      <c r="F139" s="49">
        <v>4.09</v>
      </c>
      <c r="G139" s="17">
        <v>0.78380000000000005</v>
      </c>
      <c r="H139" s="49">
        <v>1</v>
      </c>
      <c r="I139" s="50"/>
      <c r="J139" s="48">
        <v>1.4</v>
      </c>
      <c r="K139" s="48">
        <v>1.68</v>
      </c>
      <c r="L139" s="48">
        <v>2.23</v>
      </c>
      <c r="M139" s="51">
        <v>2.57</v>
      </c>
      <c r="N139" s="19"/>
      <c r="O139" s="20"/>
      <c r="P139" s="52"/>
      <c r="Q139" s="20"/>
      <c r="R139" s="21">
        <v>0</v>
      </c>
      <c r="S139" s="21"/>
      <c r="T139" s="19"/>
      <c r="U139" s="20"/>
      <c r="V139" s="19"/>
      <c r="W139" s="21"/>
      <c r="X139" s="19"/>
      <c r="Y139" s="20"/>
      <c r="Z139" s="21"/>
      <c r="AA139" s="20"/>
      <c r="AB139" s="20"/>
      <c r="AC139" s="20"/>
      <c r="AD139" s="21"/>
      <c r="AE139" s="20"/>
      <c r="AF139" s="21">
        <v>0</v>
      </c>
      <c r="AG139" s="20"/>
      <c r="AH139" s="21"/>
      <c r="AI139" s="20"/>
      <c r="AJ139" s="19"/>
      <c r="AK139" s="20"/>
      <c r="AL139" s="21"/>
      <c r="AM139" s="21"/>
      <c r="AN139" s="19"/>
      <c r="AO139" s="20"/>
      <c r="AP139" s="19"/>
      <c r="AQ139" s="20"/>
      <c r="AR139" s="21"/>
      <c r="AS139" s="20"/>
      <c r="AT139" s="21"/>
      <c r="AU139" s="20"/>
      <c r="AV139" s="19"/>
      <c r="AW139" s="20"/>
      <c r="AX139" s="19"/>
      <c r="AY139" s="21"/>
      <c r="AZ139" s="19"/>
      <c r="BA139" s="20"/>
      <c r="BB139" s="19"/>
      <c r="BC139" s="20"/>
      <c r="BD139" s="19"/>
      <c r="BE139" s="20"/>
      <c r="BF139" s="19"/>
      <c r="BG139" s="20"/>
      <c r="BH139" s="19"/>
      <c r="BI139" s="20"/>
      <c r="BJ139" s="19"/>
      <c r="BK139" s="20"/>
      <c r="BL139" s="19"/>
      <c r="BM139" s="20"/>
      <c r="BN139" s="19"/>
      <c r="BO139" s="20"/>
      <c r="BP139" s="19"/>
      <c r="BQ139" s="20"/>
      <c r="BR139" s="19"/>
      <c r="BS139" s="20"/>
      <c r="BT139" s="19"/>
      <c r="BU139" s="20"/>
      <c r="BV139" s="19"/>
      <c r="BW139" s="20"/>
      <c r="BX139" s="23"/>
      <c r="BY139" s="24"/>
      <c r="BZ139" s="19"/>
      <c r="CA139" s="20"/>
      <c r="CB139" s="21"/>
      <c r="CC139" s="20"/>
      <c r="CD139" s="19"/>
      <c r="CE139" s="20">
        <f t="shared" si="184"/>
        <v>0</v>
      </c>
      <c r="CF139" s="19"/>
      <c r="CG139" s="20"/>
      <c r="CH139" s="19"/>
      <c r="CI139" s="20"/>
      <c r="CJ139" s="19"/>
      <c r="CK139" s="20">
        <f t="shared" si="185"/>
        <v>0</v>
      </c>
      <c r="CL139" s="21"/>
      <c r="CM139" s="20">
        <f t="shared" si="186"/>
        <v>0</v>
      </c>
      <c r="CN139" s="19"/>
      <c r="CO139" s="20"/>
      <c r="CP139" s="19"/>
      <c r="CQ139" s="20"/>
      <c r="CR139" s="21"/>
      <c r="CS139" s="20"/>
      <c r="CT139" s="21"/>
      <c r="CU139" s="20"/>
      <c r="CV139" s="21"/>
      <c r="CW139" s="20"/>
      <c r="CX139" s="19"/>
      <c r="CY139" s="20">
        <f t="shared" si="187"/>
        <v>0</v>
      </c>
      <c r="CZ139" s="19"/>
      <c r="DA139" s="20"/>
      <c r="DB139" s="19"/>
      <c r="DC139" s="20"/>
      <c r="DD139" s="21"/>
      <c r="DE139" s="20"/>
      <c r="DF139" s="19"/>
      <c r="DG139" s="20"/>
      <c r="DH139" s="19"/>
      <c r="DI139" s="20"/>
      <c r="DJ139" s="19"/>
      <c r="DK139" s="20"/>
      <c r="DL139" s="19"/>
      <c r="DM139" s="20"/>
      <c r="DN139" s="19"/>
      <c r="DO139" s="20"/>
      <c r="DP139" s="19"/>
      <c r="DQ139" s="20"/>
      <c r="DR139" s="19"/>
      <c r="DS139" s="20"/>
      <c r="DT139" s="19"/>
      <c r="DU139" s="20"/>
      <c r="DV139" s="19"/>
      <c r="DW139" s="20"/>
      <c r="DX139" s="19"/>
      <c r="DY139" s="20"/>
      <c r="DZ139" s="19"/>
      <c r="EA139" s="20"/>
      <c r="EB139" s="19"/>
      <c r="EC139" s="20"/>
      <c r="ED139" s="19"/>
      <c r="EE139" s="20"/>
      <c r="EF139" s="19"/>
      <c r="EG139" s="20"/>
      <c r="EH139" s="19"/>
      <c r="EI139" s="20"/>
      <c r="EJ139" s="19"/>
      <c r="EK139" s="20"/>
      <c r="EL139" s="19"/>
      <c r="EM139" s="20"/>
      <c r="EN139" s="25"/>
      <c r="EO139" s="25"/>
      <c r="EP139" s="26">
        <f t="shared" si="183"/>
        <v>0</v>
      </c>
      <c r="EQ139" s="26">
        <f t="shared" si="183"/>
        <v>0</v>
      </c>
    </row>
    <row r="140" spans="1:147" s="132" customFormat="1" ht="30" customHeight="1" x14ac:dyDescent="0.25">
      <c r="A140" s="13"/>
      <c r="B140" s="13">
        <v>83</v>
      </c>
      <c r="C140" s="126" t="s">
        <v>441</v>
      </c>
      <c r="D140" s="47" t="s">
        <v>442</v>
      </c>
      <c r="E140" s="15">
        <v>13916</v>
      </c>
      <c r="F140" s="49">
        <v>4.96</v>
      </c>
      <c r="G140" s="17">
        <v>0.82640000000000002</v>
      </c>
      <c r="H140" s="49">
        <v>1</v>
      </c>
      <c r="I140" s="50"/>
      <c r="J140" s="48">
        <v>1.4</v>
      </c>
      <c r="K140" s="48">
        <v>1.68</v>
      </c>
      <c r="L140" s="48">
        <v>2.23</v>
      </c>
      <c r="M140" s="51">
        <v>2.57</v>
      </c>
      <c r="N140" s="19"/>
      <c r="O140" s="20"/>
      <c r="P140" s="52"/>
      <c r="Q140" s="20"/>
      <c r="R140" s="21">
        <v>0</v>
      </c>
      <c r="S140" s="21"/>
      <c r="T140" s="19"/>
      <c r="U140" s="20"/>
      <c r="V140" s="19"/>
      <c r="W140" s="21"/>
      <c r="X140" s="19"/>
      <c r="Y140" s="20"/>
      <c r="Z140" s="21"/>
      <c r="AA140" s="20"/>
      <c r="AB140" s="20"/>
      <c r="AC140" s="20"/>
      <c r="AD140" s="21"/>
      <c r="AE140" s="20"/>
      <c r="AF140" s="21">
        <v>0</v>
      </c>
      <c r="AG140" s="20"/>
      <c r="AH140" s="21"/>
      <c r="AI140" s="20"/>
      <c r="AJ140" s="19"/>
      <c r="AK140" s="20"/>
      <c r="AL140" s="21"/>
      <c r="AM140" s="21"/>
      <c r="AN140" s="19"/>
      <c r="AO140" s="20"/>
      <c r="AP140" s="19"/>
      <c r="AQ140" s="20"/>
      <c r="AR140" s="21"/>
      <c r="AS140" s="20"/>
      <c r="AT140" s="21"/>
      <c r="AU140" s="20"/>
      <c r="AV140" s="19"/>
      <c r="AW140" s="20"/>
      <c r="AX140" s="19"/>
      <c r="AY140" s="21"/>
      <c r="AZ140" s="19"/>
      <c r="BA140" s="20"/>
      <c r="BB140" s="19"/>
      <c r="BC140" s="20"/>
      <c r="BD140" s="19"/>
      <c r="BE140" s="20"/>
      <c r="BF140" s="19"/>
      <c r="BG140" s="20"/>
      <c r="BH140" s="19"/>
      <c r="BI140" s="20"/>
      <c r="BJ140" s="19"/>
      <c r="BK140" s="20"/>
      <c r="BL140" s="19"/>
      <c r="BM140" s="20"/>
      <c r="BN140" s="19"/>
      <c r="BO140" s="20"/>
      <c r="BP140" s="19"/>
      <c r="BQ140" s="20"/>
      <c r="BR140" s="19"/>
      <c r="BS140" s="20"/>
      <c r="BT140" s="19"/>
      <c r="BU140" s="20"/>
      <c r="BV140" s="19"/>
      <c r="BW140" s="20"/>
      <c r="BX140" s="23"/>
      <c r="BY140" s="24"/>
      <c r="BZ140" s="19"/>
      <c r="CA140" s="20"/>
      <c r="CB140" s="21"/>
      <c r="CC140" s="20"/>
      <c r="CD140" s="19"/>
      <c r="CE140" s="20">
        <f t="shared" si="184"/>
        <v>0</v>
      </c>
      <c r="CF140" s="19"/>
      <c r="CG140" s="20"/>
      <c r="CH140" s="19"/>
      <c r="CI140" s="20"/>
      <c r="CJ140" s="19"/>
      <c r="CK140" s="20">
        <f t="shared" si="185"/>
        <v>0</v>
      </c>
      <c r="CL140" s="21"/>
      <c r="CM140" s="20">
        <f t="shared" si="186"/>
        <v>0</v>
      </c>
      <c r="CN140" s="19"/>
      <c r="CO140" s="20"/>
      <c r="CP140" s="19"/>
      <c r="CQ140" s="20"/>
      <c r="CR140" s="21"/>
      <c r="CS140" s="20"/>
      <c r="CT140" s="21"/>
      <c r="CU140" s="20"/>
      <c r="CV140" s="21"/>
      <c r="CW140" s="20"/>
      <c r="CX140" s="19"/>
      <c r="CY140" s="20">
        <f t="shared" si="187"/>
        <v>0</v>
      </c>
      <c r="CZ140" s="19"/>
      <c r="DA140" s="20"/>
      <c r="DB140" s="19"/>
      <c r="DC140" s="20"/>
      <c r="DD140" s="21"/>
      <c r="DE140" s="20"/>
      <c r="DF140" s="19"/>
      <c r="DG140" s="20"/>
      <c r="DH140" s="19"/>
      <c r="DI140" s="20"/>
      <c r="DJ140" s="19"/>
      <c r="DK140" s="20"/>
      <c r="DL140" s="19"/>
      <c r="DM140" s="20"/>
      <c r="DN140" s="19"/>
      <c r="DO140" s="20"/>
      <c r="DP140" s="19"/>
      <c r="DQ140" s="20"/>
      <c r="DR140" s="19"/>
      <c r="DS140" s="20"/>
      <c r="DT140" s="19"/>
      <c r="DU140" s="20"/>
      <c r="DV140" s="19"/>
      <c r="DW140" s="20"/>
      <c r="DX140" s="19"/>
      <c r="DY140" s="20"/>
      <c r="DZ140" s="19"/>
      <c r="EA140" s="20"/>
      <c r="EB140" s="19"/>
      <c r="EC140" s="20"/>
      <c r="ED140" s="19"/>
      <c r="EE140" s="20"/>
      <c r="EF140" s="19"/>
      <c r="EG140" s="20"/>
      <c r="EH140" s="19"/>
      <c r="EI140" s="20"/>
      <c r="EJ140" s="19"/>
      <c r="EK140" s="20"/>
      <c r="EL140" s="19"/>
      <c r="EM140" s="20"/>
      <c r="EN140" s="25"/>
      <c r="EO140" s="25"/>
      <c r="EP140" s="26">
        <f t="shared" si="183"/>
        <v>0</v>
      </c>
      <c r="EQ140" s="26">
        <f t="shared" si="183"/>
        <v>0</v>
      </c>
    </row>
    <row r="141" spans="1:147" s="132" customFormat="1" ht="30" customHeight="1" x14ac:dyDescent="0.25">
      <c r="A141" s="13"/>
      <c r="B141" s="13">
        <v>84</v>
      </c>
      <c r="C141" s="126" t="s">
        <v>443</v>
      </c>
      <c r="D141" s="47" t="s">
        <v>444</v>
      </c>
      <c r="E141" s="15">
        <v>13916</v>
      </c>
      <c r="F141" s="16">
        <v>13.27</v>
      </c>
      <c r="G141" s="17">
        <v>0.31859999999999999</v>
      </c>
      <c r="H141" s="49">
        <v>1</v>
      </c>
      <c r="I141" s="50"/>
      <c r="J141" s="48">
        <v>1.4</v>
      </c>
      <c r="K141" s="48">
        <v>1.68</v>
      </c>
      <c r="L141" s="48">
        <v>2.23</v>
      </c>
      <c r="M141" s="51">
        <v>2.57</v>
      </c>
      <c r="N141" s="19"/>
      <c r="O141" s="20"/>
      <c r="P141" s="52"/>
      <c r="Q141" s="20"/>
      <c r="R141" s="21">
        <v>0</v>
      </c>
      <c r="S141" s="21"/>
      <c r="T141" s="19"/>
      <c r="U141" s="20"/>
      <c r="V141" s="19"/>
      <c r="W141" s="21"/>
      <c r="X141" s="19"/>
      <c r="Y141" s="20"/>
      <c r="Z141" s="21"/>
      <c r="AA141" s="20"/>
      <c r="AB141" s="20"/>
      <c r="AC141" s="20"/>
      <c r="AD141" s="21"/>
      <c r="AE141" s="20"/>
      <c r="AF141" s="21">
        <v>0</v>
      </c>
      <c r="AG141" s="20"/>
      <c r="AH141" s="21"/>
      <c r="AI141" s="20"/>
      <c r="AJ141" s="19"/>
      <c r="AK141" s="20"/>
      <c r="AL141" s="21"/>
      <c r="AM141" s="21"/>
      <c r="AN141" s="19"/>
      <c r="AO141" s="20"/>
      <c r="AP141" s="19"/>
      <c r="AQ141" s="20"/>
      <c r="AR141" s="21"/>
      <c r="AS141" s="20"/>
      <c r="AT141" s="21"/>
      <c r="AU141" s="20"/>
      <c r="AV141" s="19"/>
      <c r="AW141" s="20"/>
      <c r="AX141" s="19"/>
      <c r="AY141" s="21"/>
      <c r="AZ141" s="19"/>
      <c r="BA141" s="20"/>
      <c r="BB141" s="19"/>
      <c r="BC141" s="20"/>
      <c r="BD141" s="19"/>
      <c r="BE141" s="20"/>
      <c r="BF141" s="19"/>
      <c r="BG141" s="20"/>
      <c r="BH141" s="19"/>
      <c r="BI141" s="20"/>
      <c r="BJ141" s="19"/>
      <c r="BK141" s="20"/>
      <c r="BL141" s="19"/>
      <c r="BM141" s="20"/>
      <c r="BN141" s="19"/>
      <c r="BO141" s="20"/>
      <c r="BP141" s="19"/>
      <c r="BQ141" s="20"/>
      <c r="BR141" s="19"/>
      <c r="BS141" s="20"/>
      <c r="BT141" s="19"/>
      <c r="BU141" s="20"/>
      <c r="BV141" s="19"/>
      <c r="BW141" s="20"/>
      <c r="BX141" s="23"/>
      <c r="BY141" s="24"/>
      <c r="BZ141" s="19"/>
      <c r="CA141" s="20"/>
      <c r="CB141" s="21"/>
      <c r="CC141" s="20"/>
      <c r="CD141" s="19"/>
      <c r="CE141" s="20">
        <f t="shared" si="184"/>
        <v>0</v>
      </c>
      <c r="CF141" s="19"/>
      <c r="CG141" s="20"/>
      <c r="CH141" s="19"/>
      <c r="CI141" s="20"/>
      <c r="CJ141" s="19"/>
      <c r="CK141" s="20">
        <f t="shared" si="185"/>
        <v>0</v>
      </c>
      <c r="CL141" s="21"/>
      <c r="CM141" s="20">
        <f t="shared" si="186"/>
        <v>0</v>
      </c>
      <c r="CN141" s="19"/>
      <c r="CO141" s="20"/>
      <c r="CP141" s="19"/>
      <c r="CQ141" s="20"/>
      <c r="CR141" s="21"/>
      <c r="CS141" s="20"/>
      <c r="CT141" s="21"/>
      <c r="CU141" s="20"/>
      <c r="CV141" s="21"/>
      <c r="CW141" s="20"/>
      <c r="CX141" s="19"/>
      <c r="CY141" s="20">
        <f t="shared" si="187"/>
        <v>0</v>
      </c>
      <c r="CZ141" s="19"/>
      <c r="DA141" s="20"/>
      <c r="DB141" s="19"/>
      <c r="DC141" s="20"/>
      <c r="DD141" s="21"/>
      <c r="DE141" s="20"/>
      <c r="DF141" s="19"/>
      <c r="DG141" s="20"/>
      <c r="DH141" s="19"/>
      <c r="DI141" s="20"/>
      <c r="DJ141" s="19"/>
      <c r="DK141" s="20"/>
      <c r="DL141" s="19"/>
      <c r="DM141" s="20"/>
      <c r="DN141" s="19"/>
      <c r="DO141" s="20"/>
      <c r="DP141" s="19"/>
      <c r="DQ141" s="20"/>
      <c r="DR141" s="19"/>
      <c r="DS141" s="20"/>
      <c r="DT141" s="19"/>
      <c r="DU141" s="20"/>
      <c r="DV141" s="19"/>
      <c r="DW141" s="20"/>
      <c r="DX141" s="19"/>
      <c r="DY141" s="20"/>
      <c r="DZ141" s="19"/>
      <c r="EA141" s="20"/>
      <c r="EB141" s="19"/>
      <c r="EC141" s="20"/>
      <c r="ED141" s="19"/>
      <c r="EE141" s="20"/>
      <c r="EF141" s="19"/>
      <c r="EG141" s="20"/>
      <c r="EH141" s="19"/>
      <c r="EI141" s="20"/>
      <c r="EJ141" s="19"/>
      <c r="EK141" s="20"/>
      <c r="EL141" s="19"/>
      <c r="EM141" s="20"/>
      <c r="EN141" s="25"/>
      <c r="EO141" s="25"/>
      <c r="EP141" s="26">
        <f t="shared" si="183"/>
        <v>0</v>
      </c>
      <c r="EQ141" s="26">
        <f t="shared" si="183"/>
        <v>0</v>
      </c>
    </row>
    <row r="142" spans="1:147" s="132" customFormat="1" ht="30" customHeight="1" x14ac:dyDescent="0.25">
      <c r="A142" s="13"/>
      <c r="B142" s="13">
        <v>85</v>
      </c>
      <c r="C142" s="126" t="s">
        <v>445</v>
      </c>
      <c r="D142" s="47" t="s">
        <v>446</v>
      </c>
      <c r="E142" s="15">
        <v>13916</v>
      </c>
      <c r="F142" s="16">
        <v>25.33</v>
      </c>
      <c r="G142" s="17">
        <v>0.16689999999999999</v>
      </c>
      <c r="H142" s="49">
        <v>1</v>
      </c>
      <c r="I142" s="50"/>
      <c r="J142" s="48">
        <v>1.4</v>
      </c>
      <c r="K142" s="48">
        <v>1.68</v>
      </c>
      <c r="L142" s="48">
        <v>2.23</v>
      </c>
      <c r="M142" s="51">
        <v>2.57</v>
      </c>
      <c r="N142" s="19"/>
      <c r="O142" s="21"/>
      <c r="P142" s="52"/>
      <c r="Q142" s="21"/>
      <c r="R142" s="21">
        <v>0</v>
      </c>
      <c r="S142" s="21"/>
      <c r="T142" s="19"/>
      <c r="U142" s="21"/>
      <c r="V142" s="19"/>
      <c r="W142" s="21"/>
      <c r="X142" s="19"/>
      <c r="Y142" s="21"/>
      <c r="Z142" s="21"/>
      <c r="AA142" s="21"/>
      <c r="AB142" s="21"/>
      <c r="AC142" s="21"/>
      <c r="AD142" s="21"/>
      <c r="AE142" s="21"/>
      <c r="AF142" s="21">
        <v>0</v>
      </c>
      <c r="AG142" s="21"/>
      <c r="AH142" s="21"/>
      <c r="AI142" s="21"/>
      <c r="AJ142" s="19"/>
      <c r="AK142" s="21"/>
      <c r="AL142" s="21"/>
      <c r="AM142" s="21"/>
      <c r="AN142" s="19"/>
      <c r="AO142" s="21"/>
      <c r="AP142" s="19"/>
      <c r="AQ142" s="21"/>
      <c r="AR142" s="21"/>
      <c r="AS142" s="21"/>
      <c r="AT142" s="21"/>
      <c r="AU142" s="21"/>
      <c r="AV142" s="19"/>
      <c r="AW142" s="21"/>
      <c r="AX142" s="19"/>
      <c r="AY142" s="21"/>
      <c r="AZ142" s="19"/>
      <c r="BA142" s="21"/>
      <c r="BB142" s="19"/>
      <c r="BC142" s="21"/>
      <c r="BD142" s="19"/>
      <c r="BE142" s="21"/>
      <c r="BF142" s="19"/>
      <c r="BG142" s="21"/>
      <c r="BH142" s="19"/>
      <c r="BI142" s="21"/>
      <c r="BJ142" s="19"/>
      <c r="BK142" s="21"/>
      <c r="BL142" s="19"/>
      <c r="BM142" s="21"/>
      <c r="BN142" s="19"/>
      <c r="BO142" s="21"/>
      <c r="BP142" s="19"/>
      <c r="BQ142" s="21"/>
      <c r="BR142" s="19"/>
      <c r="BS142" s="21"/>
      <c r="BT142" s="19"/>
      <c r="BU142" s="21"/>
      <c r="BV142" s="19"/>
      <c r="BW142" s="21"/>
      <c r="BX142" s="23"/>
      <c r="BY142" s="23"/>
      <c r="BZ142" s="19"/>
      <c r="CA142" s="21"/>
      <c r="CB142" s="21"/>
      <c r="CC142" s="21"/>
      <c r="CD142" s="19"/>
      <c r="CE142" s="21">
        <f t="shared" si="184"/>
        <v>0</v>
      </c>
      <c r="CF142" s="19"/>
      <c r="CG142" s="21"/>
      <c r="CH142" s="19"/>
      <c r="CI142" s="21"/>
      <c r="CJ142" s="19"/>
      <c r="CK142" s="21">
        <f t="shared" si="185"/>
        <v>0</v>
      </c>
      <c r="CL142" s="21"/>
      <c r="CM142" s="20">
        <f t="shared" si="186"/>
        <v>0</v>
      </c>
      <c r="CN142" s="19"/>
      <c r="CO142" s="21"/>
      <c r="CP142" s="19"/>
      <c r="CQ142" s="21"/>
      <c r="CR142" s="21"/>
      <c r="CS142" s="21"/>
      <c r="CT142" s="21"/>
      <c r="CU142" s="21"/>
      <c r="CV142" s="21"/>
      <c r="CW142" s="21"/>
      <c r="CX142" s="19"/>
      <c r="CY142" s="20">
        <f t="shared" si="187"/>
        <v>0</v>
      </c>
      <c r="CZ142" s="19"/>
      <c r="DA142" s="21"/>
      <c r="DB142" s="19"/>
      <c r="DC142" s="21"/>
      <c r="DD142" s="21"/>
      <c r="DE142" s="21"/>
      <c r="DF142" s="19"/>
      <c r="DG142" s="21"/>
      <c r="DH142" s="19"/>
      <c r="DI142" s="21"/>
      <c r="DJ142" s="19"/>
      <c r="DK142" s="21"/>
      <c r="DL142" s="19"/>
      <c r="DM142" s="21"/>
      <c r="DN142" s="19"/>
      <c r="DO142" s="21"/>
      <c r="DP142" s="19"/>
      <c r="DQ142" s="21"/>
      <c r="DR142" s="19"/>
      <c r="DS142" s="21"/>
      <c r="DT142" s="19"/>
      <c r="DU142" s="21"/>
      <c r="DV142" s="19"/>
      <c r="DW142" s="21"/>
      <c r="DX142" s="19"/>
      <c r="DY142" s="21"/>
      <c r="DZ142" s="19"/>
      <c r="EA142" s="21"/>
      <c r="EB142" s="19"/>
      <c r="EC142" s="21"/>
      <c r="ED142" s="19"/>
      <c r="EE142" s="21"/>
      <c r="EF142" s="19"/>
      <c r="EG142" s="21"/>
      <c r="EH142" s="19"/>
      <c r="EI142" s="21"/>
      <c r="EJ142" s="19"/>
      <c r="EK142" s="21"/>
      <c r="EL142" s="19"/>
      <c r="EM142" s="21"/>
      <c r="EN142" s="25"/>
      <c r="EO142" s="25"/>
      <c r="EP142" s="26">
        <f t="shared" si="183"/>
        <v>0</v>
      </c>
      <c r="EQ142" s="26">
        <f t="shared" si="183"/>
        <v>0</v>
      </c>
    </row>
    <row r="143" spans="1:147" s="132" customFormat="1" ht="45" customHeight="1" x14ac:dyDescent="0.25">
      <c r="A143" s="13"/>
      <c r="B143" s="13">
        <v>86</v>
      </c>
      <c r="C143" s="126" t="s">
        <v>447</v>
      </c>
      <c r="D143" s="67" t="s">
        <v>448</v>
      </c>
      <c r="E143" s="15">
        <v>13916</v>
      </c>
      <c r="F143" s="68">
        <v>0.15</v>
      </c>
      <c r="G143" s="17"/>
      <c r="H143" s="49">
        <v>1</v>
      </c>
      <c r="I143" s="50"/>
      <c r="J143" s="48">
        <v>1.4</v>
      </c>
      <c r="K143" s="48">
        <v>1.68</v>
      </c>
      <c r="L143" s="48">
        <v>2.23</v>
      </c>
      <c r="M143" s="51">
        <v>2.57</v>
      </c>
      <c r="N143" s="19"/>
      <c r="O143" s="20">
        <f>N143*E143*F143*H143*J143*$O$9</f>
        <v>0</v>
      </c>
      <c r="P143" s="52"/>
      <c r="Q143" s="21"/>
      <c r="R143" s="21"/>
      <c r="S143" s="21"/>
      <c r="T143" s="19"/>
      <c r="U143" s="21"/>
      <c r="V143" s="19"/>
      <c r="W143" s="21"/>
      <c r="X143" s="19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19"/>
      <c r="AK143" s="21"/>
      <c r="AL143" s="21"/>
      <c r="AM143" s="21"/>
      <c r="AN143" s="19"/>
      <c r="AO143" s="21"/>
      <c r="AP143" s="19"/>
      <c r="AQ143" s="21"/>
      <c r="AR143" s="21"/>
      <c r="AS143" s="21"/>
      <c r="AT143" s="21"/>
      <c r="AU143" s="21"/>
      <c r="AV143" s="19"/>
      <c r="AW143" s="21"/>
      <c r="AX143" s="19"/>
      <c r="AY143" s="21"/>
      <c r="AZ143" s="19"/>
      <c r="BA143" s="21"/>
      <c r="BB143" s="19"/>
      <c r="BC143" s="21"/>
      <c r="BD143" s="19"/>
      <c r="BE143" s="21"/>
      <c r="BF143" s="19"/>
      <c r="BG143" s="21"/>
      <c r="BH143" s="19"/>
      <c r="BI143" s="21"/>
      <c r="BJ143" s="19"/>
      <c r="BK143" s="21"/>
      <c r="BL143" s="19"/>
      <c r="BM143" s="21"/>
      <c r="BN143" s="19"/>
      <c r="BO143" s="21"/>
      <c r="BP143" s="19"/>
      <c r="BQ143" s="21"/>
      <c r="BR143" s="19"/>
      <c r="BS143" s="21"/>
      <c r="BT143" s="19"/>
      <c r="BU143" s="21"/>
      <c r="BV143" s="19"/>
      <c r="BW143" s="21"/>
      <c r="BX143" s="23"/>
      <c r="BY143" s="23"/>
      <c r="BZ143" s="19"/>
      <c r="CA143" s="21"/>
      <c r="CB143" s="21"/>
      <c r="CC143" s="21"/>
      <c r="CD143" s="19"/>
      <c r="CE143" s="21"/>
      <c r="CF143" s="19"/>
      <c r="CG143" s="21"/>
      <c r="CH143" s="19"/>
      <c r="CI143" s="21"/>
      <c r="CJ143" s="19"/>
      <c r="CK143" s="21"/>
      <c r="CL143" s="21"/>
      <c r="CM143" s="20">
        <f t="shared" si="186"/>
        <v>0</v>
      </c>
      <c r="CN143" s="19"/>
      <c r="CO143" s="21"/>
      <c r="CP143" s="19"/>
      <c r="CQ143" s="21"/>
      <c r="CR143" s="21"/>
      <c r="CS143" s="21"/>
      <c r="CT143" s="21"/>
      <c r="CU143" s="21"/>
      <c r="CV143" s="21"/>
      <c r="CW143" s="21"/>
      <c r="CX143" s="19"/>
      <c r="CY143" s="20">
        <f t="shared" si="187"/>
        <v>0</v>
      </c>
      <c r="CZ143" s="19"/>
      <c r="DA143" s="21"/>
      <c r="DB143" s="19"/>
      <c r="DC143" s="21"/>
      <c r="DD143" s="21"/>
      <c r="DE143" s="21"/>
      <c r="DF143" s="19"/>
      <c r="DG143" s="21"/>
      <c r="DH143" s="19"/>
      <c r="DI143" s="21"/>
      <c r="DJ143" s="19"/>
      <c r="DK143" s="21"/>
      <c r="DL143" s="19"/>
      <c r="DM143" s="21"/>
      <c r="DN143" s="19"/>
      <c r="DO143" s="21"/>
      <c r="DP143" s="19"/>
      <c r="DQ143" s="21"/>
      <c r="DR143" s="19"/>
      <c r="DS143" s="21"/>
      <c r="DT143" s="19"/>
      <c r="DU143" s="21"/>
      <c r="DV143" s="19"/>
      <c r="DW143" s="21"/>
      <c r="DX143" s="19"/>
      <c r="DY143" s="21"/>
      <c r="DZ143" s="19"/>
      <c r="EA143" s="21"/>
      <c r="EB143" s="19"/>
      <c r="EC143" s="21"/>
      <c r="ED143" s="19"/>
      <c r="EE143" s="21"/>
      <c r="EF143" s="19"/>
      <c r="EG143" s="21"/>
      <c r="EH143" s="19"/>
      <c r="EI143" s="21"/>
      <c r="EJ143" s="19"/>
      <c r="EK143" s="21"/>
      <c r="EL143" s="19"/>
      <c r="EM143" s="21"/>
      <c r="EN143" s="25"/>
      <c r="EO143" s="25"/>
      <c r="EP143" s="26">
        <f t="shared" si="183"/>
        <v>0</v>
      </c>
      <c r="EQ143" s="26">
        <f t="shared" si="183"/>
        <v>0</v>
      </c>
    </row>
    <row r="144" spans="1:147" s="132" customFormat="1" ht="45" customHeight="1" x14ac:dyDescent="0.25">
      <c r="A144" s="13"/>
      <c r="B144" s="13">
        <v>87</v>
      </c>
      <c r="C144" s="126" t="s">
        <v>449</v>
      </c>
      <c r="D144" s="67" t="s">
        <v>450</v>
      </c>
      <c r="E144" s="15">
        <v>13916</v>
      </c>
      <c r="F144" s="68">
        <v>0.69</v>
      </c>
      <c r="G144" s="17"/>
      <c r="H144" s="49">
        <v>1</v>
      </c>
      <c r="I144" s="50"/>
      <c r="J144" s="48">
        <v>1.4</v>
      </c>
      <c r="K144" s="48">
        <v>1.68</v>
      </c>
      <c r="L144" s="48">
        <v>2.23</v>
      </c>
      <c r="M144" s="51">
        <v>2.57</v>
      </c>
      <c r="N144" s="19"/>
      <c r="O144" s="20">
        <f>N144*E144*F144*H144*J144*$O$9</f>
        <v>0</v>
      </c>
      <c r="P144" s="52"/>
      <c r="Q144" s="21"/>
      <c r="R144" s="21"/>
      <c r="S144" s="21"/>
      <c r="T144" s="19"/>
      <c r="U144" s="21"/>
      <c r="V144" s="19"/>
      <c r="W144" s="21"/>
      <c r="X144" s="19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19"/>
      <c r="AK144" s="21"/>
      <c r="AL144" s="21"/>
      <c r="AM144" s="21"/>
      <c r="AN144" s="19"/>
      <c r="AO144" s="21"/>
      <c r="AP144" s="19"/>
      <c r="AQ144" s="21"/>
      <c r="AR144" s="21"/>
      <c r="AS144" s="21"/>
      <c r="AT144" s="21"/>
      <c r="AU144" s="21"/>
      <c r="AV144" s="19"/>
      <c r="AW144" s="21"/>
      <c r="AX144" s="19"/>
      <c r="AY144" s="21"/>
      <c r="AZ144" s="19"/>
      <c r="BA144" s="21"/>
      <c r="BB144" s="19"/>
      <c r="BC144" s="21"/>
      <c r="BD144" s="19"/>
      <c r="BE144" s="21"/>
      <c r="BF144" s="19"/>
      <c r="BG144" s="21"/>
      <c r="BH144" s="19"/>
      <c r="BI144" s="21"/>
      <c r="BJ144" s="19"/>
      <c r="BK144" s="21"/>
      <c r="BL144" s="19"/>
      <c r="BM144" s="21"/>
      <c r="BN144" s="19"/>
      <c r="BO144" s="21"/>
      <c r="BP144" s="19"/>
      <c r="BQ144" s="21"/>
      <c r="BR144" s="19"/>
      <c r="BS144" s="21"/>
      <c r="BT144" s="19"/>
      <c r="BU144" s="21"/>
      <c r="BV144" s="19"/>
      <c r="BW144" s="21"/>
      <c r="BX144" s="23"/>
      <c r="BY144" s="23"/>
      <c r="BZ144" s="19"/>
      <c r="CA144" s="21"/>
      <c r="CB144" s="21"/>
      <c r="CC144" s="21"/>
      <c r="CD144" s="19"/>
      <c r="CE144" s="21"/>
      <c r="CF144" s="19"/>
      <c r="CG144" s="21"/>
      <c r="CH144" s="19"/>
      <c r="CI144" s="21"/>
      <c r="CJ144" s="19"/>
      <c r="CK144" s="21"/>
      <c r="CL144" s="21"/>
      <c r="CM144" s="20">
        <f t="shared" si="186"/>
        <v>0</v>
      </c>
      <c r="CN144" s="19"/>
      <c r="CO144" s="21"/>
      <c r="CP144" s="19"/>
      <c r="CQ144" s="21"/>
      <c r="CR144" s="21"/>
      <c r="CS144" s="21"/>
      <c r="CT144" s="21"/>
      <c r="CU144" s="21"/>
      <c r="CV144" s="21"/>
      <c r="CW144" s="21"/>
      <c r="CX144" s="19"/>
      <c r="CY144" s="20">
        <f t="shared" si="187"/>
        <v>0</v>
      </c>
      <c r="CZ144" s="19"/>
      <c r="DA144" s="21"/>
      <c r="DB144" s="19"/>
      <c r="DC144" s="21"/>
      <c r="DD144" s="21"/>
      <c r="DE144" s="21"/>
      <c r="DF144" s="19"/>
      <c r="DG144" s="21"/>
      <c r="DH144" s="19"/>
      <c r="DI144" s="21"/>
      <c r="DJ144" s="19"/>
      <c r="DK144" s="21"/>
      <c r="DL144" s="19"/>
      <c r="DM144" s="21"/>
      <c r="DN144" s="19"/>
      <c r="DO144" s="21"/>
      <c r="DP144" s="19"/>
      <c r="DQ144" s="21"/>
      <c r="DR144" s="19"/>
      <c r="DS144" s="21"/>
      <c r="DT144" s="19"/>
      <c r="DU144" s="21"/>
      <c r="DV144" s="19"/>
      <c r="DW144" s="21"/>
      <c r="DX144" s="19"/>
      <c r="DY144" s="21"/>
      <c r="DZ144" s="19"/>
      <c r="EA144" s="21"/>
      <c r="EB144" s="19"/>
      <c r="EC144" s="21"/>
      <c r="ED144" s="19"/>
      <c r="EE144" s="21"/>
      <c r="EF144" s="19"/>
      <c r="EG144" s="21"/>
      <c r="EH144" s="19"/>
      <c r="EI144" s="21"/>
      <c r="EJ144" s="19"/>
      <c r="EK144" s="21"/>
      <c r="EL144" s="19"/>
      <c r="EM144" s="21"/>
      <c r="EN144" s="25"/>
      <c r="EO144" s="25"/>
      <c r="EP144" s="26">
        <f t="shared" si="183"/>
        <v>0</v>
      </c>
      <c r="EQ144" s="26">
        <f t="shared" si="183"/>
        <v>0</v>
      </c>
    </row>
    <row r="145" spans="1:147" s="132" customFormat="1" ht="45" customHeight="1" x14ac:dyDescent="0.25">
      <c r="A145" s="13"/>
      <c r="B145" s="13">
        <v>88</v>
      </c>
      <c r="C145" s="126" t="s">
        <v>451</v>
      </c>
      <c r="D145" s="67" t="s">
        <v>452</v>
      </c>
      <c r="E145" s="15">
        <v>13916</v>
      </c>
      <c r="F145" s="68">
        <v>1.57</v>
      </c>
      <c r="G145" s="17"/>
      <c r="H145" s="49">
        <v>1</v>
      </c>
      <c r="I145" s="50"/>
      <c r="J145" s="48">
        <v>1.4</v>
      </c>
      <c r="K145" s="48">
        <v>1.68</v>
      </c>
      <c r="L145" s="48">
        <v>2.23</v>
      </c>
      <c r="M145" s="51">
        <v>2.57</v>
      </c>
      <c r="N145" s="19">
        <v>1</v>
      </c>
      <c r="O145" s="20">
        <f>N145*E145*F145*H145*J145*$O$9</f>
        <v>30587.368000000002</v>
      </c>
      <c r="P145" s="52"/>
      <c r="Q145" s="21"/>
      <c r="R145" s="21"/>
      <c r="S145" s="21"/>
      <c r="T145" s="19"/>
      <c r="U145" s="21"/>
      <c r="V145" s="19"/>
      <c r="W145" s="21"/>
      <c r="X145" s="19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19"/>
      <c r="AK145" s="21"/>
      <c r="AL145" s="21"/>
      <c r="AM145" s="21"/>
      <c r="AN145" s="19"/>
      <c r="AO145" s="21"/>
      <c r="AP145" s="19"/>
      <c r="AQ145" s="21"/>
      <c r="AR145" s="21"/>
      <c r="AS145" s="21"/>
      <c r="AT145" s="21"/>
      <c r="AU145" s="21"/>
      <c r="AV145" s="19"/>
      <c r="AW145" s="21"/>
      <c r="AX145" s="19"/>
      <c r="AY145" s="21"/>
      <c r="AZ145" s="19"/>
      <c r="BA145" s="21"/>
      <c r="BB145" s="19"/>
      <c r="BC145" s="21"/>
      <c r="BD145" s="19"/>
      <c r="BE145" s="21"/>
      <c r="BF145" s="19"/>
      <c r="BG145" s="21"/>
      <c r="BH145" s="19"/>
      <c r="BI145" s="21"/>
      <c r="BJ145" s="19"/>
      <c r="BK145" s="21"/>
      <c r="BL145" s="19"/>
      <c r="BM145" s="21"/>
      <c r="BN145" s="19"/>
      <c r="BO145" s="21"/>
      <c r="BP145" s="19"/>
      <c r="BQ145" s="21"/>
      <c r="BR145" s="19"/>
      <c r="BS145" s="21"/>
      <c r="BT145" s="19"/>
      <c r="BU145" s="21"/>
      <c r="BV145" s="19"/>
      <c r="BW145" s="21"/>
      <c r="BX145" s="23"/>
      <c r="BY145" s="23"/>
      <c r="BZ145" s="19"/>
      <c r="CA145" s="21"/>
      <c r="CB145" s="21"/>
      <c r="CC145" s="21"/>
      <c r="CD145" s="19"/>
      <c r="CE145" s="21"/>
      <c r="CF145" s="19"/>
      <c r="CG145" s="21"/>
      <c r="CH145" s="19"/>
      <c r="CI145" s="21"/>
      <c r="CJ145" s="19"/>
      <c r="CK145" s="21"/>
      <c r="CL145" s="21"/>
      <c r="CM145" s="20">
        <f t="shared" si="186"/>
        <v>0</v>
      </c>
      <c r="CN145" s="19"/>
      <c r="CO145" s="21"/>
      <c r="CP145" s="19"/>
      <c r="CQ145" s="21"/>
      <c r="CR145" s="21"/>
      <c r="CS145" s="21"/>
      <c r="CT145" s="21"/>
      <c r="CU145" s="21"/>
      <c r="CV145" s="21"/>
      <c r="CW145" s="21"/>
      <c r="CX145" s="19"/>
      <c r="CY145" s="21"/>
      <c r="CZ145" s="19"/>
      <c r="DA145" s="21"/>
      <c r="DB145" s="19"/>
      <c r="DC145" s="21"/>
      <c r="DD145" s="21"/>
      <c r="DE145" s="21"/>
      <c r="DF145" s="19"/>
      <c r="DG145" s="21"/>
      <c r="DH145" s="19"/>
      <c r="DI145" s="21"/>
      <c r="DJ145" s="19"/>
      <c r="DK145" s="21"/>
      <c r="DL145" s="19"/>
      <c r="DM145" s="21"/>
      <c r="DN145" s="19"/>
      <c r="DO145" s="21"/>
      <c r="DP145" s="19"/>
      <c r="DQ145" s="21"/>
      <c r="DR145" s="19"/>
      <c r="DS145" s="21"/>
      <c r="DT145" s="19"/>
      <c r="DU145" s="21"/>
      <c r="DV145" s="19"/>
      <c r="DW145" s="21"/>
      <c r="DX145" s="19"/>
      <c r="DY145" s="21"/>
      <c r="DZ145" s="19"/>
      <c r="EA145" s="21"/>
      <c r="EB145" s="19"/>
      <c r="EC145" s="21"/>
      <c r="ED145" s="19"/>
      <c r="EE145" s="21"/>
      <c r="EF145" s="19"/>
      <c r="EG145" s="21"/>
      <c r="EH145" s="19"/>
      <c r="EI145" s="21"/>
      <c r="EJ145" s="19"/>
      <c r="EK145" s="21"/>
      <c r="EL145" s="19"/>
      <c r="EM145" s="21"/>
      <c r="EN145" s="25"/>
      <c r="EO145" s="25"/>
      <c r="EP145" s="26">
        <f t="shared" si="183"/>
        <v>1</v>
      </c>
      <c r="EQ145" s="26">
        <f t="shared" si="183"/>
        <v>30587.368000000002</v>
      </c>
    </row>
    <row r="146" spans="1:147" s="132" customFormat="1" ht="45" customHeight="1" x14ac:dyDescent="0.25">
      <c r="A146" s="13"/>
      <c r="B146" s="13">
        <v>89</v>
      </c>
      <c r="C146" s="126" t="s">
        <v>453</v>
      </c>
      <c r="D146" s="67" t="s">
        <v>454</v>
      </c>
      <c r="E146" s="15">
        <v>13916</v>
      </c>
      <c r="F146" s="68">
        <v>2.82</v>
      </c>
      <c r="G146" s="17"/>
      <c r="H146" s="49">
        <v>1</v>
      </c>
      <c r="I146" s="50"/>
      <c r="J146" s="48">
        <v>1.4</v>
      </c>
      <c r="K146" s="48">
        <v>1.68</v>
      </c>
      <c r="L146" s="48">
        <v>2.23</v>
      </c>
      <c r="M146" s="51">
        <v>2.57</v>
      </c>
      <c r="N146" s="19">
        <v>15</v>
      </c>
      <c r="O146" s="20">
        <f>N146*E146*F146*H146*J146*$O$9</f>
        <v>824105.5199999999</v>
      </c>
      <c r="P146" s="52"/>
      <c r="Q146" s="21"/>
      <c r="R146" s="21"/>
      <c r="S146" s="21"/>
      <c r="T146" s="19"/>
      <c r="U146" s="21"/>
      <c r="V146" s="19"/>
      <c r="W146" s="21"/>
      <c r="X146" s="19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19"/>
      <c r="AK146" s="21"/>
      <c r="AL146" s="21"/>
      <c r="AM146" s="21"/>
      <c r="AN146" s="19"/>
      <c r="AO146" s="21"/>
      <c r="AP146" s="19"/>
      <c r="AQ146" s="21"/>
      <c r="AR146" s="21"/>
      <c r="AS146" s="21"/>
      <c r="AT146" s="21"/>
      <c r="AU146" s="21"/>
      <c r="AV146" s="19"/>
      <c r="AW146" s="21"/>
      <c r="AX146" s="19">
        <v>20</v>
      </c>
      <c r="AY146" s="21">
        <f>SUM(AX146*E146*F146*H146*J146*$AY$9)</f>
        <v>1098807.3599999999</v>
      </c>
      <c r="AZ146" s="19"/>
      <c r="BA146" s="21"/>
      <c r="BB146" s="19"/>
      <c r="BC146" s="21"/>
      <c r="BD146" s="19"/>
      <c r="BE146" s="21"/>
      <c r="BF146" s="19"/>
      <c r="BG146" s="21"/>
      <c r="BH146" s="19"/>
      <c r="BI146" s="21"/>
      <c r="BJ146" s="19"/>
      <c r="BK146" s="21"/>
      <c r="BL146" s="19"/>
      <c r="BM146" s="21"/>
      <c r="BN146" s="19"/>
      <c r="BO146" s="21"/>
      <c r="BP146" s="19"/>
      <c r="BQ146" s="21"/>
      <c r="BR146" s="19"/>
      <c r="BS146" s="21"/>
      <c r="BT146" s="19"/>
      <c r="BU146" s="21"/>
      <c r="BV146" s="19"/>
      <c r="BW146" s="21"/>
      <c r="BX146" s="23"/>
      <c r="BY146" s="23"/>
      <c r="BZ146" s="19"/>
      <c r="CA146" s="21"/>
      <c r="CB146" s="21"/>
      <c r="CC146" s="21"/>
      <c r="CD146" s="19"/>
      <c r="CE146" s="21"/>
      <c r="CF146" s="19"/>
      <c r="CG146" s="21"/>
      <c r="CH146" s="19"/>
      <c r="CI146" s="21"/>
      <c r="CJ146" s="19"/>
      <c r="CK146" s="21"/>
      <c r="CL146" s="21"/>
      <c r="CM146" s="20">
        <f t="shared" si="186"/>
        <v>0</v>
      </c>
      <c r="CN146" s="19"/>
      <c r="CO146" s="21"/>
      <c r="CP146" s="19"/>
      <c r="CQ146" s="21"/>
      <c r="CR146" s="21"/>
      <c r="CS146" s="21"/>
      <c r="CT146" s="21"/>
      <c r="CU146" s="21"/>
      <c r="CV146" s="21"/>
      <c r="CW146" s="21"/>
      <c r="CX146" s="19"/>
      <c r="CY146" s="21"/>
      <c r="CZ146" s="19"/>
      <c r="DA146" s="21"/>
      <c r="DB146" s="19"/>
      <c r="DC146" s="21"/>
      <c r="DD146" s="21"/>
      <c r="DE146" s="21"/>
      <c r="DF146" s="19"/>
      <c r="DG146" s="21"/>
      <c r="DH146" s="19"/>
      <c r="DI146" s="21"/>
      <c r="DJ146" s="19"/>
      <c r="DK146" s="21"/>
      <c r="DL146" s="19"/>
      <c r="DM146" s="21"/>
      <c r="DN146" s="19"/>
      <c r="DO146" s="21"/>
      <c r="DP146" s="19"/>
      <c r="DQ146" s="21"/>
      <c r="DR146" s="19"/>
      <c r="DS146" s="21"/>
      <c r="DT146" s="19"/>
      <c r="DU146" s="21"/>
      <c r="DV146" s="19"/>
      <c r="DW146" s="21"/>
      <c r="DX146" s="19"/>
      <c r="DY146" s="21"/>
      <c r="DZ146" s="19"/>
      <c r="EA146" s="21"/>
      <c r="EB146" s="19"/>
      <c r="EC146" s="21"/>
      <c r="ED146" s="19"/>
      <c r="EE146" s="21"/>
      <c r="EF146" s="19"/>
      <c r="EG146" s="21"/>
      <c r="EH146" s="19"/>
      <c r="EI146" s="21"/>
      <c r="EJ146" s="19"/>
      <c r="EK146" s="21"/>
      <c r="EL146" s="19"/>
      <c r="EM146" s="21"/>
      <c r="EN146" s="25"/>
      <c r="EO146" s="25"/>
      <c r="EP146" s="26">
        <f t="shared" si="183"/>
        <v>35</v>
      </c>
      <c r="EQ146" s="26">
        <f t="shared" si="183"/>
        <v>1922912.88</v>
      </c>
    </row>
    <row r="147" spans="1:147" s="132" customFormat="1" ht="45" customHeight="1" x14ac:dyDescent="0.25">
      <c r="A147" s="13"/>
      <c r="B147" s="13">
        <v>90</v>
      </c>
      <c r="C147" s="126" t="s">
        <v>455</v>
      </c>
      <c r="D147" s="47" t="s">
        <v>456</v>
      </c>
      <c r="E147" s="15">
        <v>13916</v>
      </c>
      <c r="F147" s="68">
        <v>0.31</v>
      </c>
      <c r="G147" s="136">
        <v>0.51060000000000005</v>
      </c>
      <c r="H147" s="49">
        <v>1</v>
      </c>
      <c r="I147" s="50"/>
      <c r="J147" s="48">
        <v>1.4</v>
      </c>
      <c r="K147" s="48">
        <v>1.68</v>
      </c>
      <c r="L147" s="48">
        <v>2.23</v>
      </c>
      <c r="M147" s="51">
        <v>2.57</v>
      </c>
      <c r="N147" s="19"/>
      <c r="O147" s="19">
        <f t="shared" ref="O147:O158" si="188">(N147*$E147*$F147*((1-$G147)+$G147*$J147*$H147))</f>
        <v>0</v>
      </c>
      <c r="P147" s="52"/>
      <c r="Q147" s="19">
        <f t="shared" ref="Q147:Q158" si="189">(P147*$E147*$F147*((1-$G147)+$G147*$J147*$H147))</f>
        <v>0</v>
      </c>
      <c r="R147" s="21"/>
      <c r="S147" s="19">
        <f t="shared" ref="S147:S158" si="190">(R147*$E147*$F147*((1-$G147)+$G147*$J147*$H147))</f>
        <v>0</v>
      </c>
      <c r="T147" s="19"/>
      <c r="U147" s="19">
        <f t="shared" ref="U147:U158" si="191">(T147*$E147*$F147*((1-$G147)+$G147*$J147*$H147))</f>
        <v>0</v>
      </c>
      <c r="V147" s="19"/>
      <c r="W147" s="19">
        <f t="shared" ref="W147:W158" si="192">(V147*$E147*$F147*((1-$G147)+$G147*$J147*$H147))</f>
        <v>0</v>
      </c>
      <c r="X147" s="19"/>
      <c r="Y147" s="21"/>
      <c r="Z147" s="21"/>
      <c r="AA147" s="19">
        <f t="shared" ref="AA147:AA158" si="193">(Z147*$E147*$F147*((1-$G147)+$G147*$J147*$H147))</f>
        <v>0</v>
      </c>
      <c r="AB147" s="21"/>
      <c r="AC147" s="21"/>
      <c r="AD147" s="21"/>
      <c r="AE147" s="19">
        <f t="shared" ref="AE147:AE158" si="194">(AD147*$E147*$F147*((1-$G147)+$G147*$J147*$H147))</f>
        <v>0</v>
      </c>
      <c r="AF147" s="21"/>
      <c r="AG147" s="19">
        <f t="shared" ref="AG147:AG158" si="195">(AF147*$E147*$F147*((1-$G147)+$G147*$K147*$H147))</f>
        <v>0</v>
      </c>
      <c r="AH147" s="21"/>
      <c r="AI147" s="19">
        <f t="shared" ref="AI147:AI158" si="196">(AH147*$E147*$F147*((1-$G147)+$G147*$K147*$H147))</f>
        <v>0</v>
      </c>
      <c r="AJ147" s="19"/>
      <c r="AK147" s="19">
        <f t="shared" ref="AK147:AK158" si="197">(AJ147*$E147*$F147*((1-$G147)+$G147*$J147*$H147))</f>
        <v>0</v>
      </c>
      <c r="AL147" s="21"/>
      <c r="AM147" s="21"/>
      <c r="AN147" s="19"/>
      <c r="AO147" s="19">
        <f t="shared" ref="AO147:AO158" si="198">(AN147*$E147*$F147*((1-$G147)+$G147*$J147*$H147))</f>
        <v>0</v>
      </c>
      <c r="AP147" s="19"/>
      <c r="AQ147" s="19">
        <f t="shared" ref="AQ147:AQ158" si="199">(AP147*$E147*$F147*((1-$G147)+$G147*$J147*$H147))</f>
        <v>0</v>
      </c>
      <c r="AR147" s="21"/>
      <c r="AS147" s="19">
        <f t="shared" ref="AS147:AS158" si="200">(AR147*$E147*$F147*((1-$G147)+$G147*$J147*$H147))</f>
        <v>0</v>
      </c>
      <c r="AT147" s="21"/>
      <c r="AU147" s="19">
        <f t="shared" ref="AU147:AU158" si="201">(AT147*$E147*$F147*((1-$G147)+$G147*$J147*$H147))</f>
        <v>0</v>
      </c>
      <c r="AV147" s="19"/>
      <c r="AW147" s="19">
        <f t="shared" ref="AW147:AW158" si="202">(AV147*$E147*$F147*((1-$G147)+$G147*$J147*$H147))</f>
        <v>0</v>
      </c>
      <c r="AX147" s="19"/>
      <c r="AY147" s="19">
        <f t="shared" ref="AY147:AY158" si="203">(AX147*$E147*$F147*((1-$G147)+$G147*$J147*$H147))</f>
        <v>0</v>
      </c>
      <c r="AZ147" s="19"/>
      <c r="BA147" s="19">
        <f t="shared" ref="BA147:BA158" si="204">(AZ147*$E147*$F147*((1-$G147)+$G147*$J147*$H147))</f>
        <v>0</v>
      </c>
      <c r="BB147" s="19"/>
      <c r="BC147" s="19">
        <f t="shared" ref="BC147:BC158" si="205">(BB147*$E147*$F147*((1-$G147)+$G147*$J147*$H147))</f>
        <v>0</v>
      </c>
      <c r="BD147" s="19"/>
      <c r="BE147" s="19">
        <f t="shared" ref="BE147:BE158" si="206">(BD147*$E147*$F147*((1-$G147)+$G147*$J147*$H147))</f>
        <v>0</v>
      </c>
      <c r="BF147" s="19"/>
      <c r="BG147" s="19">
        <f t="shared" ref="BG147:BG158" si="207">(BF147*$E147*$F147*((1-$G147)+$G147*$J147*$H147))</f>
        <v>0</v>
      </c>
      <c r="BH147" s="19"/>
      <c r="BI147" s="19">
        <f t="shared" ref="BI147:BI158" si="208">(BH147*$E147*$F147*((1-$G147)+$G147*$J147*$H147))</f>
        <v>0</v>
      </c>
      <c r="BJ147" s="19"/>
      <c r="BK147" s="19">
        <f t="shared" ref="BK147:BK158" si="209">(BJ147*$E147*$F147*((1-$G147)+$G147*$J147*$H147))</f>
        <v>0</v>
      </c>
      <c r="BL147" s="19"/>
      <c r="BM147" s="19">
        <f t="shared" ref="BM147:BM158" si="210">(BL147*$E147*$F147*((1-$G147)+$G147*$J147*$H147))</f>
        <v>0</v>
      </c>
      <c r="BN147" s="19"/>
      <c r="BO147" s="19">
        <f t="shared" ref="BO147:BO158" si="211">(BN147*$E147*$F147*((1-$G147)+$G147*$J147*$H147))</f>
        <v>0</v>
      </c>
      <c r="BP147" s="19"/>
      <c r="BQ147" s="19">
        <f t="shared" ref="BQ147:BQ158" si="212">(BP147*$E147*$F147*((1-$G147)+$G147*$J147*$H147))</f>
        <v>0</v>
      </c>
      <c r="BR147" s="19"/>
      <c r="BS147" s="19">
        <f t="shared" ref="BS147:BS158" si="213">(BR147*$E147*$F147*((1-$G147)+$G147*$J147*$H147))</f>
        <v>0</v>
      </c>
      <c r="BT147" s="19"/>
      <c r="BU147" s="19">
        <f t="shared" ref="BU147:BU158" si="214">(BT147*$E147*$F147*((1-$G147)+$G147*$J147*$H147))</f>
        <v>0</v>
      </c>
      <c r="BV147" s="19"/>
      <c r="BW147" s="19">
        <f t="shared" ref="BW147:BW158" si="215">(BV147*$E147*$F147*((1-$G147)+$G147*$J147*$H147))</f>
        <v>0</v>
      </c>
      <c r="BX147" s="23"/>
      <c r="BY147" s="19">
        <f t="shared" ref="BY147:BY158" si="216">(BX147*$E147*$F147*((1-$G147)+$G147*$J147*$H147))</f>
        <v>0</v>
      </c>
      <c r="BZ147" s="19"/>
      <c r="CA147" s="19">
        <f t="shared" ref="CA147:CA158" si="217">(BZ147*$E147*$F147*((1-$G147)+$G147*$J147*$H147))</f>
        <v>0</v>
      </c>
      <c r="CB147" s="21"/>
      <c r="CC147" s="19">
        <f t="shared" ref="CC147:CC158" si="218">(CB147*$E147*$F147*((1-$G147)+$G147*$J147*$H147))</f>
        <v>0</v>
      </c>
      <c r="CD147" s="19"/>
      <c r="CE147" s="19">
        <f t="shared" ref="CE147:CE158" si="219">(CD147*$E147*$F147*((1-$G147)+$G147*$J147*$H147))</f>
        <v>0</v>
      </c>
      <c r="CF147" s="19"/>
      <c r="CG147" s="19">
        <f t="shared" ref="CG147:CG158" si="220">(CF147*$E147*$F147*((1-$G147)+$G147*$J147*$H147))</f>
        <v>0</v>
      </c>
      <c r="CH147" s="19"/>
      <c r="CI147" s="19">
        <f t="shared" ref="CI147:CI158" si="221">(CH147*$E147*$F147*((1-$G147)+$G147*$J147*$H147))</f>
        <v>0</v>
      </c>
      <c r="CJ147" s="19"/>
      <c r="CK147" s="19">
        <f t="shared" ref="CK147:CK158" si="222">(CJ147*$E147*$F147*((1-$G147)+$G147*$J147*$H147))</f>
        <v>0</v>
      </c>
      <c r="CL147" s="21"/>
      <c r="CM147" s="19">
        <f t="shared" ref="CM147:CM158" si="223">(CL147*$E147*$F147*((1-$G147)+$G147*$K147*$H147))</f>
        <v>0</v>
      </c>
      <c r="CN147" s="19"/>
      <c r="CO147" s="19">
        <f t="shared" ref="CO147:CO158" si="224">(CN147*$E147*$F147*((1-$G147)+$G147*$K147*$H147))</f>
        <v>0</v>
      </c>
      <c r="CP147" s="19"/>
      <c r="CQ147" s="19">
        <f t="shared" ref="CQ147:CQ158" si="225">(CP147*$E147*$F147*((1-$G147)+$G147*$K147*$H147))</f>
        <v>0</v>
      </c>
      <c r="CR147" s="21"/>
      <c r="CS147" s="19"/>
      <c r="CT147" s="21"/>
      <c r="CU147" s="19"/>
      <c r="CV147" s="21"/>
      <c r="CW147" s="19"/>
      <c r="CX147" s="19"/>
      <c r="CY147" s="19">
        <f t="shared" ref="CY147:CY158" si="226">(CX147*$E147*$F147*((1-$G147)+$G147*$K147*$H147))</f>
        <v>0</v>
      </c>
      <c r="CZ147" s="19"/>
      <c r="DA147" s="19"/>
      <c r="DB147" s="19"/>
      <c r="DC147" s="19">
        <f t="shared" ref="DC147:DC158" si="227">(DB147*$E147*$F147*((1-$G147)+$G147*$K147*$H147))</f>
        <v>0</v>
      </c>
      <c r="DD147" s="21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>
        <f t="shared" ref="DO147:DO158" si="228">(DN147*$E147*$F147*((1-$G147)+$G147*$K147*$H147))</f>
        <v>0</v>
      </c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>
        <f t="shared" ref="EA147:EA158" si="229">(DZ147*$E147*$F147*((1-$G147)+$G147*$J147*$H147))</f>
        <v>0</v>
      </c>
      <c r="EB147" s="19"/>
      <c r="EC147" s="19">
        <f t="shared" ref="EC147:EC158" si="230">(EB147*$E147*$F147*((1-$G147)+$G147*$J147*$H147))</f>
        <v>0</v>
      </c>
      <c r="ED147" s="19"/>
      <c r="EE147" s="19">
        <f t="shared" ref="EE147:EE158" si="231">(ED147*$E147*$F147*((1-$G147)+$G147*$J147*$H147))</f>
        <v>0</v>
      </c>
      <c r="EF147" s="19"/>
      <c r="EG147" s="19">
        <f t="shared" ref="EG147:EG158" si="232">(EF147*$E147*$F147*((1-$G147)+$G147*$J147*$H147))</f>
        <v>0</v>
      </c>
      <c r="EH147" s="19"/>
      <c r="EI147" s="21"/>
      <c r="EJ147" s="19"/>
      <c r="EK147" s="19">
        <f t="shared" ref="EK147:EK158" si="233">(EJ147*$E147*$F147*((1-$G147)+$G147*$J147*$H147))</f>
        <v>0</v>
      </c>
      <c r="EL147" s="19"/>
      <c r="EM147" s="19">
        <f t="shared" ref="EM147:EM158" si="234">(EL147*$E147*$F147*((1-$G147)+$G147*$K147*$H147))</f>
        <v>0</v>
      </c>
      <c r="EN147" s="25"/>
      <c r="EO147" s="25"/>
      <c r="EP147" s="26">
        <f t="shared" si="183"/>
        <v>0</v>
      </c>
      <c r="EQ147" s="26">
        <f t="shared" si="183"/>
        <v>0</v>
      </c>
    </row>
    <row r="148" spans="1:147" s="132" customFormat="1" ht="45" customHeight="1" x14ac:dyDescent="0.25">
      <c r="A148" s="13"/>
      <c r="B148" s="13">
        <v>91</v>
      </c>
      <c r="C148" s="126" t="s">
        <v>457</v>
      </c>
      <c r="D148" s="47" t="s">
        <v>458</v>
      </c>
      <c r="E148" s="15">
        <v>13916</v>
      </c>
      <c r="F148" s="68">
        <v>1.36</v>
      </c>
      <c r="G148" s="136">
        <v>0.51060000000000005</v>
      </c>
      <c r="H148" s="49">
        <v>1</v>
      </c>
      <c r="I148" s="50"/>
      <c r="J148" s="48">
        <v>1.4</v>
      </c>
      <c r="K148" s="48">
        <v>1.68</v>
      </c>
      <c r="L148" s="48">
        <v>2.23</v>
      </c>
      <c r="M148" s="51">
        <v>2.57</v>
      </c>
      <c r="N148" s="19">
        <v>50</v>
      </c>
      <c r="O148" s="19">
        <f t="shared" si="188"/>
        <v>1139557.86112</v>
      </c>
      <c r="P148" s="52"/>
      <c r="Q148" s="19">
        <f t="shared" si="189"/>
        <v>0</v>
      </c>
      <c r="R148" s="21"/>
      <c r="S148" s="19">
        <f t="shared" si="190"/>
        <v>0</v>
      </c>
      <c r="T148" s="19"/>
      <c r="U148" s="19">
        <f t="shared" si="191"/>
        <v>0</v>
      </c>
      <c r="V148" s="19"/>
      <c r="W148" s="19">
        <f t="shared" si="192"/>
        <v>0</v>
      </c>
      <c r="X148" s="19"/>
      <c r="Y148" s="21"/>
      <c r="Z148" s="21"/>
      <c r="AA148" s="19">
        <f t="shared" si="193"/>
        <v>0</v>
      </c>
      <c r="AB148" s="21"/>
      <c r="AC148" s="21"/>
      <c r="AD148" s="21"/>
      <c r="AE148" s="19">
        <f t="shared" si="194"/>
        <v>0</v>
      </c>
      <c r="AF148" s="21"/>
      <c r="AG148" s="19">
        <f t="shared" si="195"/>
        <v>0</v>
      </c>
      <c r="AH148" s="21"/>
      <c r="AI148" s="19">
        <f t="shared" si="196"/>
        <v>0</v>
      </c>
      <c r="AJ148" s="19"/>
      <c r="AK148" s="19">
        <f t="shared" si="197"/>
        <v>0</v>
      </c>
      <c r="AL148" s="21"/>
      <c r="AM148" s="21"/>
      <c r="AN148" s="19"/>
      <c r="AO148" s="19">
        <f t="shared" si="198"/>
        <v>0</v>
      </c>
      <c r="AP148" s="19"/>
      <c r="AQ148" s="19">
        <f t="shared" si="199"/>
        <v>0</v>
      </c>
      <c r="AR148" s="21"/>
      <c r="AS148" s="19">
        <f t="shared" si="200"/>
        <v>0</v>
      </c>
      <c r="AT148" s="21"/>
      <c r="AU148" s="19">
        <f t="shared" si="201"/>
        <v>0</v>
      </c>
      <c r="AV148" s="19"/>
      <c r="AW148" s="19">
        <f t="shared" si="202"/>
        <v>0</v>
      </c>
      <c r="AX148" s="19"/>
      <c r="AY148" s="19">
        <f t="shared" si="203"/>
        <v>0</v>
      </c>
      <c r="AZ148" s="19"/>
      <c r="BA148" s="19">
        <f t="shared" si="204"/>
        <v>0</v>
      </c>
      <c r="BB148" s="19"/>
      <c r="BC148" s="19">
        <f t="shared" si="205"/>
        <v>0</v>
      </c>
      <c r="BD148" s="19"/>
      <c r="BE148" s="19">
        <f t="shared" si="206"/>
        <v>0</v>
      </c>
      <c r="BF148" s="19"/>
      <c r="BG148" s="19">
        <f t="shared" si="207"/>
        <v>0</v>
      </c>
      <c r="BH148" s="19"/>
      <c r="BI148" s="19">
        <f t="shared" si="208"/>
        <v>0</v>
      </c>
      <c r="BJ148" s="19"/>
      <c r="BK148" s="19">
        <f t="shared" si="209"/>
        <v>0</v>
      </c>
      <c r="BL148" s="19"/>
      <c r="BM148" s="19">
        <f t="shared" si="210"/>
        <v>0</v>
      </c>
      <c r="BN148" s="19"/>
      <c r="BO148" s="19">
        <f t="shared" si="211"/>
        <v>0</v>
      </c>
      <c r="BP148" s="19"/>
      <c r="BQ148" s="19">
        <f t="shared" si="212"/>
        <v>0</v>
      </c>
      <c r="BR148" s="19"/>
      <c r="BS148" s="19">
        <f t="shared" si="213"/>
        <v>0</v>
      </c>
      <c r="BT148" s="19"/>
      <c r="BU148" s="19">
        <f t="shared" si="214"/>
        <v>0</v>
      </c>
      <c r="BV148" s="19"/>
      <c r="BW148" s="19">
        <f t="shared" si="215"/>
        <v>0</v>
      </c>
      <c r="BX148" s="23"/>
      <c r="BY148" s="19">
        <f t="shared" si="216"/>
        <v>0</v>
      </c>
      <c r="BZ148" s="19"/>
      <c r="CA148" s="19">
        <f t="shared" si="217"/>
        <v>0</v>
      </c>
      <c r="CB148" s="21"/>
      <c r="CC148" s="19">
        <f t="shared" si="218"/>
        <v>0</v>
      </c>
      <c r="CD148" s="19"/>
      <c r="CE148" s="19">
        <f t="shared" si="219"/>
        <v>0</v>
      </c>
      <c r="CF148" s="19"/>
      <c r="CG148" s="19">
        <f t="shared" si="220"/>
        <v>0</v>
      </c>
      <c r="CH148" s="19"/>
      <c r="CI148" s="19">
        <f t="shared" si="221"/>
        <v>0</v>
      </c>
      <c r="CJ148" s="19"/>
      <c r="CK148" s="19">
        <f t="shared" si="222"/>
        <v>0</v>
      </c>
      <c r="CL148" s="21"/>
      <c r="CM148" s="19">
        <f t="shared" si="223"/>
        <v>0</v>
      </c>
      <c r="CN148" s="19"/>
      <c r="CO148" s="19">
        <f t="shared" si="224"/>
        <v>0</v>
      </c>
      <c r="CP148" s="19"/>
      <c r="CQ148" s="19">
        <f t="shared" si="225"/>
        <v>0</v>
      </c>
      <c r="CR148" s="21"/>
      <c r="CS148" s="19"/>
      <c r="CT148" s="21"/>
      <c r="CU148" s="19"/>
      <c r="CV148" s="21"/>
      <c r="CW148" s="19"/>
      <c r="CX148" s="19"/>
      <c r="CY148" s="19">
        <f t="shared" si="226"/>
        <v>0</v>
      </c>
      <c r="CZ148" s="19"/>
      <c r="DA148" s="19"/>
      <c r="DB148" s="19"/>
      <c r="DC148" s="19">
        <f t="shared" si="227"/>
        <v>0</v>
      </c>
      <c r="DD148" s="21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>
        <f t="shared" si="228"/>
        <v>0</v>
      </c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>
        <f t="shared" si="229"/>
        <v>0</v>
      </c>
      <c r="EB148" s="19"/>
      <c r="EC148" s="19">
        <f t="shared" si="230"/>
        <v>0</v>
      </c>
      <c r="ED148" s="19"/>
      <c r="EE148" s="19">
        <f t="shared" si="231"/>
        <v>0</v>
      </c>
      <c r="EF148" s="19"/>
      <c r="EG148" s="19">
        <f t="shared" si="232"/>
        <v>0</v>
      </c>
      <c r="EH148" s="19"/>
      <c r="EI148" s="21"/>
      <c r="EJ148" s="19"/>
      <c r="EK148" s="19">
        <f t="shared" si="233"/>
        <v>0</v>
      </c>
      <c r="EL148" s="19"/>
      <c r="EM148" s="19">
        <f t="shared" si="234"/>
        <v>0</v>
      </c>
      <c r="EN148" s="25"/>
      <c r="EO148" s="25"/>
      <c r="EP148" s="26">
        <f t="shared" si="183"/>
        <v>50</v>
      </c>
      <c r="EQ148" s="26">
        <f t="shared" si="183"/>
        <v>1139557.86112</v>
      </c>
    </row>
    <row r="149" spans="1:147" s="132" customFormat="1" ht="45" customHeight="1" x14ac:dyDescent="0.25">
      <c r="A149" s="13"/>
      <c r="B149" s="13">
        <v>92</v>
      </c>
      <c r="C149" s="126" t="s">
        <v>459</v>
      </c>
      <c r="D149" s="47" t="s">
        <v>460</v>
      </c>
      <c r="E149" s="15">
        <v>13916</v>
      </c>
      <c r="F149" s="68">
        <v>3.06</v>
      </c>
      <c r="G149" s="136">
        <v>0.51060000000000005</v>
      </c>
      <c r="H149" s="49">
        <v>1</v>
      </c>
      <c r="I149" s="50"/>
      <c r="J149" s="48">
        <v>1.4</v>
      </c>
      <c r="K149" s="48">
        <v>1.68</v>
      </c>
      <c r="L149" s="48">
        <v>2.23</v>
      </c>
      <c r="M149" s="51">
        <v>2.57</v>
      </c>
      <c r="N149" s="19">
        <v>50</v>
      </c>
      <c r="O149" s="19">
        <f t="shared" si="188"/>
        <v>2564005.1875200002</v>
      </c>
      <c r="P149" s="52"/>
      <c r="Q149" s="19">
        <f t="shared" si="189"/>
        <v>0</v>
      </c>
      <c r="R149" s="21"/>
      <c r="S149" s="19">
        <f t="shared" si="190"/>
        <v>0</v>
      </c>
      <c r="T149" s="19"/>
      <c r="U149" s="19">
        <f t="shared" si="191"/>
        <v>0</v>
      </c>
      <c r="V149" s="19"/>
      <c r="W149" s="19">
        <f t="shared" si="192"/>
        <v>0</v>
      </c>
      <c r="X149" s="19"/>
      <c r="Y149" s="21"/>
      <c r="Z149" s="21"/>
      <c r="AA149" s="19">
        <f t="shared" si="193"/>
        <v>0</v>
      </c>
      <c r="AB149" s="21"/>
      <c r="AC149" s="21"/>
      <c r="AD149" s="21"/>
      <c r="AE149" s="19">
        <f t="shared" si="194"/>
        <v>0</v>
      </c>
      <c r="AF149" s="21"/>
      <c r="AG149" s="19">
        <f t="shared" si="195"/>
        <v>0</v>
      </c>
      <c r="AH149" s="21"/>
      <c r="AI149" s="19">
        <f t="shared" si="196"/>
        <v>0</v>
      </c>
      <c r="AJ149" s="19"/>
      <c r="AK149" s="19">
        <f t="shared" si="197"/>
        <v>0</v>
      </c>
      <c r="AL149" s="21"/>
      <c r="AM149" s="21"/>
      <c r="AN149" s="19"/>
      <c r="AO149" s="19">
        <f t="shared" si="198"/>
        <v>0</v>
      </c>
      <c r="AP149" s="19"/>
      <c r="AQ149" s="19">
        <f t="shared" si="199"/>
        <v>0</v>
      </c>
      <c r="AR149" s="21"/>
      <c r="AS149" s="19">
        <f t="shared" si="200"/>
        <v>0</v>
      </c>
      <c r="AT149" s="21"/>
      <c r="AU149" s="19">
        <f t="shared" si="201"/>
        <v>0</v>
      </c>
      <c r="AV149" s="19"/>
      <c r="AW149" s="19">
        <f t="shared" si="202"/>
        <v>0</v>
      </c>
      <c r="AX149" s="19"/>
      <c r="AY149" s="19">
        <f t="shared" si="203"/>
        <v>0</v>
      </c>
      <c r="AZ149" s="19"/>
      <c r="BA149" s="19">
        <f t="shared" si="204"/>
        <v>0</v>
      </c>
      <c r="BB149" s="19"/>
      <c r="BC149" s="19">
        <f t="shared" si="205"/>
        <v>0</v>
      </c>
      <c r="BD149" s="19"/>
      <c r="BE149" s="19">
        <f t="shared" si="206"/>
        <v>0</v>
      </c>
      <c r="BF149" s="19"/>
      <c r="BG149" s="19">
        <f t="shared" si="207"/>
        <v>0</v>
      </c>
      <c r="BH149" s="19"/>
      <c r="BI149" s="19">
        <f t="shared" si="208"/>
        <v>0</v>
      </c>
      <c r="BJ149" s="19"/>
      <c r="BK149" s="19">
        <f t="shared" si="209"/>
        <v>0</v>
      </c>
      <c r="BL149" s="19"/>
      <c r="BM149" s="19">
        <f t="shared" si="210"/>
        <v>0</v>
      </c>
      <c r="BN149" s="19"/>
      <c r="BO149" s="19">
        <f t="shared" si="211"/>
        <v>0</v>
      </c>
      <c r="BP149" s="19"/>
      <c r="BQ149" s="19">
        <f t="shared" si="212"/>
        <v>0</v>
      </c>
      <c r="BR149" s="19"/>
      <c r="BS149" s="19">
        <f t="shared" si="213"/>
        <v>0</v>
      </c>
      <c r="BT149" s="19"/>
      <c r="BU149" s="19">
        <f t="shared" si="214"/>
        <v>0</v>
      </c>
      <c r="BV149" s="19"/>
      <c r="BW149" s="19">
        <f t="shared" si="215"/>
        <v>0</v>
      </c>
      <c r="BX149" s="23"/>
      <c r="BY149" s="19">
        <f t="shared" si="216"/>
        <v>0</v>
      </c>
      <c r="BZ149" s="19"/>
      <c r="CA149" s="19">
        <f t="shared" si="217"/>
        <v>0</v>
      </c>
      <c r="CB149" s="21"/>
      <c r="CC149" s="19">
        <f t="shared" si="218"/>
        <v>0</v>
      </c>
      <c r="CD149" s="19"/>
      <c r="CE149" s="19">
        <f t="shared" si="219"/>
        <v>0</v>
      </c>
      <c r="CF149" s="19"/>
      <c r="CG149" s="19">
        <f t="shared" si="220"/>
        <v>0</v>
      </c>
      <c r="CH149" s="19"/>
      <c r="CI149" s="19">
        <f t="shared" si="221"/>
        <v>0</v>
      </c>
      <c r="CJ149" s="19"/>
      <c r="CK149" s="19">
        <f t="shared" si="222"/>
        <v>0</v>
      </c>
      <c r="CL149" s="21"/>
      <c r="CM149" s="19">
        <f t="shared" si="223"/>
        <v>0</v>
      </c>
      <c r="CN149" s="19"/>
      <c r="CO149" s="19">
        <f t="shared" si="224"/>
        <v>0</v>
      </c>
      <c r="CP149" s="19"/>
      <c r="CQ149" s="19">
        <f t="shared" si="225"/>
        <v>0</v>
      </c>
      <c r="CR149" s="21"/>
      <c r="CS149" s="19"/>
      <c r="CT149" s="21"/>
      <c r="CU149" s="19"/>
      <c r="CV149" s="21"/>
      <c r="CW149" s="19"/>
      <c r="CX149" s="19"/>
      <c r="CY149" s="19">
        <f t="shared" si="226"/>
        <v>0</v>
      </c>
      <c r="CZ149" s="19"/>
      <c r="DA149" s="19"/>
      <c r="DB149" s="19"/>
      <c r="DC149" s="19">
        <f t="shared" si="227"/>
        <v>0</v>
      </c>
      <c r="DD149" s="21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>
        <f t="shared" si="228"/>
        <v>0</v>
      </c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>
        <f t="shared" si="229"/>
        <v>0</v>
      </c>
      <c r="EB149" s="19"/>
      <c r="EC149" s="19">
        <f t="shared" si="230"/>
        <v>0</v>
      </c>
      <c r="ED149" s="19"/>
      <c r="EE149" s="19">
        <f t="shared" si="231"/>
        <v>0</v>
      </c>
      <c r="EF149" s="19"/>
      <c r="EG149" s="19">
        <f t="shared" si="232"/>
        <v>0</v>
      </c>
      <c r="EH149" s="19"/>
      <c r="EI149" s="21"/>
      <c r="EJ149" s="19"/>
      <c r="EK149" s="19">
        <f t="shared" si="233"/>
        <v>0</v>
      </c>
      <c r="EL149" s="19"/>
      <c r="EM149" s="19">
        <f t="shared" si="234"/>
        <v>0</v>
      </c>
      <c r="EN149" s="25"/>
      <c r="EO149" s="25"/>
      <c r="EP149" s="26">
        <f t="shared" si="183"/>
        <v>50</v>
      </c>
      <c r="EQ149" s="26">
        <f t="shared" si="183"/>
        <v>2564005.1875200002</v>
      </c>
    </row>
    <row r="150" spans="1:147" s="132" customFormat="1" ht="45" customHeight="1" x14ac:dyDescent="0.25">
      <c r="A150" s="13"/>
      <c r="B150" s="13">
        <v>93</v>
      </c>
      <c r="C150" s="126" t="s">
        <v>461</v>
      </c>
      <c r="D150" s="47" t="s">
        <v>462</v>
      </c>
      <c r="E150" s="15">
        <v>13916</v>
      </c>
      <c r="F150" s="68">
        <v>5.66</v>
      </c>
      <c r="G150" s="136">
        <v>0.51060000000000005</v>
      </c>
      <c r="H150" s="49">
        <v>1</v>
      </c>
      <c r="I150" s="50"/>
      <c r="J150" s="48">
        <v>1.4</v>
      </c>
      <c r="K150" s="48">
        <v>1.68</v>
      </c>
      <c r="L150" s="48">
        <v>2.23</v>
      </c>
      <c r="M150" s="51">
        <v>2.57</v>
      </c>
      <c r="N150" s="19">
        <v>25</v>
      </c>
      <c r="O150" s="19">
        <f t="shared" si="188"/>
        <v>2371285.8433599998</v>
      </c>
      <c r="P150" s="52"/>
      <c r="Q150" s="19">
        <f t="shared" si="189"/>
        <v>0</v>
      </c>
      <c r="R150" s="21"/>
      <c r="S150" s="19">
        <f t="shared" si="190"/>
        <v>0</v>
      </c>
      <c r="T150" s="19"/>
      <c r="U150" s="19">
        <f t="shared" si="191"/>
        <v>0</v>
      </c>
      <c r="V150" s="19"/>
      <c r="W150" s="19">
        <f t="shared" si="192"/>
        <v>0</v>
      </c>
      <c r="X150" s="19"/>
      <c r="Y150" s="21"/>
      <c r="Z150" s="21"/>
      <c r="AA150" s="19">
        <f t="shared" si="193"/>
        <v>0</v>
      </c>
      <c r="AB150" s="21"/>
      <c r="AC150" s="21"/>
      <c r="AD150" s="21"/>
      <c r="AE150" s="19">
        <f t="shared" si="194"/>
        <v>0</v>
      </c>
      <c r="AF150" s="21"/>
      <c r="AG150" s="19">
        <f t="shared" si="195"/>
        <v>0</v>
      </c>
      <c r="AH150" s="21"/>
      <c r="AI150" s="19">
        <f t="shared" si="196"/>
        <v>0</v>
      </c>
      <c r="AJ150" s="19"/>
      <c r="AK150" s="19">
        <f t="shared" si="197"/>
        <v>0</v>
      </c>
      <c r="AL150" s="21"/>
      <c r="AM150" s="21"/>
      <c r="AN150" s="19"/>
      <c r="AO150" s="19">
        <f t="shared" si="198"/>
        <v>0</v>
      </c>
      <c r="AP150" s="19"/>
      <c r="AQ150" s="19">
        <f t="shared" si="199"/>
        <v>0</v>
      </c>
      <c r="AR150" s="21"/>
      <c r="AS150" s="19">
        <f t="shared" si="200"/>
        <v>0</v>
      </c>
      <c r="AT150" s="21"/>
      <c r="AU150" s="19">
        <f t="shared" si="201"/>
        <v>0</v>
      </c>
      <c r="AV150" s="19"/>
      <c r="AW150" s="19">
        <f t="shared" si="202"/>
        <v>0</v>
      </c>
      <c r="AX150" s="19"/>
      <c r="AY150" s="19">
        <f t="shared" si="203"/>
        <v>0</v>
      </c>
      <c r="AZ150" s="19"/>
      <c r="BA150" s="19">
        <f t="shared" si="204"/>
        <v>0</v>
      </c>
      <c r="BB150" s="19"/>
      <c r="BC150" s="19">
        <f t="shared" si="205"/>
        <v>0</v>
      </c>
      <c r="BD150" s="19"/>
      <c r="BE150" s="19">
        <f t="shared" si="206"/>
        <v>0</v>
      </c>
      <c r="BF150" s="19"/>
      <c r="BG150" s="19">
        <f t="shared" si="207"/>
        <v>0</v>
      </c>
      <c r="BH150" s="19"/>
      <c r="BI150" s="19">
        <f t="shared" si="208"/>
        <v>0</v>
      </c>
      <c r="BJ150" s="19"/>
      <c r="BK150" s="19">
        <f t="shared" si="209"/>
        <v>0</v>
      </c>
      <c r="BL150" s="19"/>
      <c r="BM150" s="19">
        <f t="shared" si="210"/>
        <v>0</v>
      </c>
      <c r="BN150" s="19"/>
      <c r="BO150" s="19">
        <f t="shared" si="211"/>
        <v>0</v>
      </c>
      <c r="BP150" s="19"/>
      <c r="BQ150" s="19">
        <f t="shared" si="212"/>
        <v>0</v>
      </c>
      <c r="BR150" s="19"/>
      <c r="BS150" s="19">
        <f t="shared" si="213"/>
        <v>0</v>
      </c>
      <c r="BT150" s="19"/>
      <c r="BU150" s="19">
        <f t="shared" si="214"/>
        <v>0</v>
      </c>
      <c r="BV150" s="19"/>
      <c r="BW150" s="19">
        <f t="shared" si="215"/>
        <v>0</v>
      </c>
      <c r="BX150" s="23"/>
      <c r="BY150" s="19">
        <f t="shared" si="216"/>
        <v>0</v>
      </c>
      <c r="BZ150" s="19"/>
      <c r="CA150" s="19">
        <f t="shared" si="217"/>
        <v>0</v>
      </c>
      <c r="CB150" s="21"/>
      <c r="CC150" s="19">
        <f t="shared" si="218"/>
        <v>0</v>
      </c>
      <c r="CD150" s="19"/>
      <c r="CE150" s="19">
        <f t="shared" si="219"/>
        <v>0</v>
      </c>
      <c r="CF150" s="19"/>
      <c r="CG150" s="19">
        <f t="shared" si="220"/>
        <v>0</v>
      </c>
      <c r="CH150" s="19"/>
      <c r="CI150" s="19">
        <f t="shared" si="221"/>
        <v>0</v>
      </c>
      <c r="CJ150" s="19"/>
      <c r="CK150" s="19">
        <f t="shared" si="222"/>
        <v>0</v>
      </c>
      <c r="CL150" s="21"/>
      <c r="CM150" s="19">
        <f t="shared" si="223"/>
        <v>0</v>
      </c>
      <c r="CN150" s="19"/>
      <c r="CO150" s="19">
        <f t="shared" si="224"/>
        <v>0</v>
      </c>
      <c r="CP150" s="19"/>
      <c r="CQ150" s="19">
        <f t="shared" si="225"/>
        <v>0</v>
      </c>
      <c r="CR150" s="21"/>
      <c r="CS150" s="19"/>
      <c r="CT150" s="21"/>
      <c r="CU150" s="19"/>
      <c r="CV150" s="21"/>
      <c r="CW150" s="19"/>
      <c r="CX150" s="19"/>
      <c r="CY150" s="19">
        <f t="shared" si="226"/>
        <v>0</v>
      </c>
      <c r="CZ150" s="19"/>
      <c r="DA150" s="19"/>
      <c r="DB150" s="19"/>
      <c r="DC150" s="19">
        <f t="shared" si="227"/>
        <v>0</v>
      </c>
      <c r="DD150" s="21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>
        <f t="shared" si="228"/>
        <v>0</v>
      </c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>
        <f t="shared" si="229"/>
        <v>0</v>
      </c>
      <c r="EB150" s="19"/>
      <c r="EC150" s="19">
        <f t="shared" si="230"/>
        <v>0</v>
      </c>
      <c r="ED150" s="19"/>
      <c r="EE150" s="19">
        <f t="shared" si="231"/>
        <v>0</v>
      </c>
      <c r="EF150" s="19"/>
      <c r="EG150" s="19">
        <f t="shared" si="232"/>
        <v>0</v>
      </c>
      <c r="EH150" s="19"/>
      <c r="EI150" s="21"/>
      <c r="EJ150" s="19"/>
      <c r="EK150" s="19">
        <f t="shared" si="233"/>
        <v>0</v>
      </c>
      <c r="EL150" s="19"/>
      <c r="EM150" s="19">
        <f t="shared" si="234"/>
        <v>0</v>
      </c>
      <c r="EN150" s="25"/>
      <c r="EO150" s="25"/>
      <c r="EP150" s="26">
        <f t="shared" si="183"/>
        <v>25</v>
      </c>
      <c r="EQ150" s="26">
        <f t="shared" si="183"/>
        <v>2371285.8433599998</v>
      </c>
    </row>
    <row r="151" spans="1:147" s="132" customFormat="1" ht="60" customHeight="1" x14ac:dyDescent="0.25">
      <c r="A151" s="13"/>
      <c r="B151" s="13">
        <v>94</v>
      </c>
      <c r="C151" s="126" t="s">
        <v>463</v>
      </c>
      <c r="D151" s="47" t="s">
        <v>464</v>
      </c>
      <c r="E151" s="15">
        <v>13916</v>
      </c>
      <c r="F151" s="68">
        <v>4.18</v>
      </c>
      <c r="G151" s="136">
        <v>4.1300000000000003E-2</v>
      </c>
      <c r="H151" s="49">
        <v>1</v>
      </c>
      <c r="I151" s="50"/>
      <c r="J151" s="48">
        <v>1.4</v>
      </c>
      <c r="K151" s="48">
        <v>1.68</v>
      </c>
      <c r="L151" s="48">
        <v>2.23</v>
      </c>
      <c r="M151" s="51">
        <v>2.57</v>
      </c>
      <c r="N151" s="19">
        <v>28</v>
      </c>
      <c r="O151" s="19">
        <f t="shared" si="188"/>
        <v>1655635.2371328</v>
      </c>
      <c r="P151" s="52"/>
      <c r="Q151" s="19">
        <f t="shared" si="189"/>
        <v>0</v>
      </c>
      <c r="R151" s="21"/>
      <c r="S151" s="19">
        <f t="shared" si="190"/>
        <v>0</v>
      </c>
      <c r="T151" s="19"/>
      <c r="U151" s="19">
        <f t="shared" si="191"/>
        <v>0</v>
      </c>
      <c r="V151" s="19"/>
      <c r="W151" s="19">
        <f t="shared" si="192"/>
        <v>0</v>
      </c>
      <c r="X151" s="19"/>
      <c r="Y151" s="21"/>
      <c r="Z151" s="21"/>
      <c r="AA151" s="19">
        <f t="shared" si="193"/>
        <v>0</v>
      </c>
      <c r="AB151" s="21"/>
      <c r="AC151" s="21"/>
      <c r="AD151" s="21"/>
      <c r="AE151" s="19">
        <f t="shared" si="194"/>
        <v>0</v>
      </c>
      <c r="AF151" s="21"/>
      <c r="AG151" s="19">
        <f t="shared" si="195"/>
        <v>0</v>
      </c>
      <c r="AH151" s="21"/>
      <c r="AI151" s="19">
        <f t="shared" si="196"/>
        <v>0</v>
      </c>
      <c r="AJ151" s="19"/>
      <c r="AK151" s="19">
        <f t="shared" si="197"/>
        <v>0</v>
      </c>
      <c r="AL151" s="21"/>
      <c r="AM151" s="21"/>
      <c r="AN151" s="19"/>
      <c r="AO151" s="19">
        <f t="shared" si="198"/>
        <v>0</v>
      </c>
      <c r="AP151" s="19"/>
      <c r="AQ151" s="19">
        <f t="shared" si="199"/>
        <v>0</v>
      </c>
      <c r="AR151" s="21"/>
      <c r="AS151" s="19">
        <f t="shared" si="200"/>
        <v>0</v>
      </c>
      <c r="AT151" s="21"/>
      <c r="AU151" s="19">
        <f t="shared" si="201"/>
        <v>0</v>
      </c>
      <c r="AV151" s="19"/>
      <c r="AW151" s="19">
        <f t="shared" si="202"/>
        <v>0</v>
      </c>
      <c r="AX151" s="19"/>
      <c r="AY151" s="19">
        <f t="shared" si="203"/>
        <v>0</v>
      </c>
      <c r="AZ151" s="19"/>
      <c r="BA151" s="19">
        <f t="shared" si="204"/>
        <v>0</v>
      </c>
      <c r="BB151" s="19"/>
      <c r="BC151" s="19">
        <f t="shared" si="205"/>
        <v>0</v>
      </c>
      <c r="BD151" s="19"/>
      <c r="BE151" s="19">
        <f t="shared" si="206"/>
        <v>0</v>
      </c>
      <c r="BF151" s="19"/>
      <c r="BG151" s="19">
        <f t="shared" si="207"/>
        <v>0</v>
      </c>
      <c r="BH151" s="19"/>
      <c r="BI151" s="19">
        <f t="shared" si="208"/>
        <v>0</v>
      </c>
      <c r="BJ151" s="19"/>
      <c r="BK151" s="19">
        <f t="shared" si="209"/>
        <v>0</v>
      </c>
      <c r="BL151" s="19"/>
      <c r="BM151" s="19">
        <f t="shared" si="210"/>
        <v>0</v>
      </c>
      <c r="BN151" s="19"/>
      <c r="BO151" s="19">
        <f t="shared" si="211"/>
        <v>0</v>
      </c>
      <c r="BP151" s="19"/>
      <c r="BQ151" s="19">
        <f t="shared" si="212"/>
        <v>0</v>
      </c>
      <c r="BR151" s="19"/>
      <c r="BS151" s="19">
        <f t="shared" si="213"/>
        <v>0</v>
      </c>
      <c r="BT151" s="19"/>
      <c r="BU151" s="19">
        <f t="shared" si="214"/>
        <v>0</v>
      </c>
      <c r="BV151" s="19"/>
      <c r="BW151" s="19">
        <f t="shared" si="215"/>
        <v>0</v>
      </c>
      <c r="BX151" s="23"/>
      <c r="BY151" s="19">
        <f t="shared" si="216"/>
        <v>0</v>
      </c>
      <c r="BZ151" s="19"/>
      <c r="CA151" s="19">
        <f t="shared" si="217"/>
        <v>0</v>
      </c>
      <c r="CB151" s="21"/>
      <c r="CC151" s="19">
        <f t="shared" si="218"/>
        <v>0</v>
      </c>
      <c r="CD151" s="19"/>
      <c r="CE151" s="19">
        <f t="shared" si="219"/>
        <v>0</v>
      </c>
      <c r="CF151" s="19"/>
      <c r="CG151" s="19">
        <f t="shared" si="220"/>
        <v>0</v>
      </c>
      <c r="CH151" s="19"/>
      <c r="CI151" s="19">
        <f t="shared" si="221"/>
        <v>0</v>
      </c>
      <c r="CJ151" s="19"/>
      <c r="CK151" s="19">
        <f t="shared" si="222"/>
        <v>0</v>
      </c>
      <c r="CL151" s="21"/>
      <c r="CM151" s="19">
        <f t="shared" si="223"/>
        <v>0</v>
      </c>
      <c r="CN151" s="19"/>
      <c r="CO151" s="19">
        <f t="shared" si="224"/>
        <v>0</v>
      </c>
      <c r="CP151" s="19"/>
      <c r="CQ151" s="19">
        <f t="shared" si="225"/>
        <v>0</v>
      </c>
      <c r="CR151" s="21"/>
      <c r="CS151" s="19"/>
      <c r="CT151" s="21"/>
      <c r="CU151" s="19"/>
      <c r="CV151" s="21"/>
      <c r="CW151" s="19"/>
      <c r="CX151" s="19"/>
      <c r="CY151" s="19">
        <f t="shared" si="226"/>
        <v>0</v>
      </c>
      <c r="CZ151" s="19"/>
      <c r="DA151" s="19"/>
      <c r="DB151" s="19"/>
      <c r="DC151" s="19">
        <f t="shared" si="227"/>
        <v>0</v>
      </c>
      <c r="DD151" s="21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>
        <f t="shared" si="228"/>
        <v>0</v>
      </c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>
        <f t="shared" si="229"/>
        <v>0</v>
      </c>
      <c r="EB151" s="19"/>
      <c r="EC151" s="19">
        <f t="shared" si="230"/>
        <v>0</v>
      </c>
      <c r="ED151" s="19"/>
      <c r="EE151" s="19">
        <f t="shared" si="231"/>
        <v>0</v>
      </c>
      <c r="EF151" s="19"/>
      <c r="EG151" s="19">
        <f t="shared" si="232"/>
        <v>0</v>
      </c>
      <c r="EH151" s="19"/>
      <c r="EI151" s="21"/>
      <c r="EJ151" s="19"/>
      <c r="EK151" s="19">
        <f t="shared" si="233"/>
        <v>0</v>
      </c>
      <c r="EL151" s="19"/>
      <c r="EM151" s="19">
        <f t="shared" si="234"/>
        <v>0</v>
      </c>
      <c r="EN151" s="25"/>
      <c r="EO151" s="25"/>
      <c r="EP151" s="26">
        <f t="shared" si="183"/>
        <v>28</v>
      </c>
      <c r="EQ151" s="26">
        <f t="shared" si="183"/>
        <v>1655635.2371328</v>
      </c>
    </row>
    <row r="152" spans="1:147" s="132" customFormat="1" ht="60" customHeight="1" x14ac:dyDescent="0.25">
      <c r="A152" s="13"/>
      <c r="B152" s="13">
        <v>95</v>
      </c>
      <c r="C152" s="126" t="s">
        <v>465</v>
      </c>
      <c r="D152" s="47" t="s">
        <v>466</v>
      </c>
      <c r="E152" s="15">
        <v>13916</v>
      </c>
      <c r="F152" s="68">
        <v>5.13</v>
      </c>
      <c r="G152" s="136">
        <v>0.1275</v>
      </c>
      <c r="H152" s="49">
        <v>1</v>
      </c>
      <c r="I152" s="50"/>
      <c r="J152" s="48">
        <v>1.4</v>
      </c>
      <c r="K152" s="48">
        <v>1.68</v>
      </c>
      <c r="L152" s="48">
        <v>2.23</v>
      </c>
      <c r="M152" s="51">
        <v>2.57</v>
      </c>
      <c r="N152" s="19">
        <v>58</v>
      </c>
      <c r="O152" s="19">
        <f t="shared" si="188"/>
        <v>4351735.5386400009</v>
      </c>
      <c r="P152" s="52"/>
      <c r="Q152" s="19">
        <f t="shared" si="189"/>
        <v>0</v>
      </c>
      <c r="R152" s="21"/>
      <c r="S152" s="19">
        <f t="shared" si="190"/>
        <v>0</v>
      </c>
      <c r="T152" s="19"/>
      <c r="U152" s="19">
        <f t="shared" si="191"/>
        <v>0</v>
      </c>
      <c r="V152" s="19"/>
      <c r="W152" s="19">
        <f t="shared" si="192"/>
        <v>0</v>
      </c>
      <c r="X152" s="19"/>
      <c r="Y152" s="21"/>
      <c r="Z152" s="21"/>
      <c r="AA152" s="19">
        <f t="shared" si="193"/>
        <v>0</v>
      </c>
      <c r="AB152" s="21"/>
      <c r="AC152" s="21"/>
      <c r="AD152" s="21"/>
      <c r="AE152" s="19">
        <f t="shared" si="194"/>
        <v>0</v>
      </c>
      <c r="AF152" s="21"/>
      <c r="AG152" s="19">
        <f t="shared" si="195"/>
        <v>0</v>
      </c>
      <c r="AH152" s="21"/>
      <c r="AI152" s="19">
        <f t="shared" si="196"/>
        <v>0</v>
      </c>
      <c r="AJ152" s="19"/>
      <c r="AK152" s="19">
        <f t="shared" si="197"/>
        <v>0</v>
      </c>
      <c r="AL152" s="21"/>
      <c r="AM152" s="21"/>
      <c r="AN152" s="19"/>
      <c r="AO152" s="19">
        <f t="shared" si="198"/>
        <v>0</v>
      </c>
      <c r="AP152" s="19"/>
      <c r="AQ152" s="19">
        <f t="shared" si="199"/>
        <v>0</v>
      </c>
      <c r="AR152" s="21"/>
      <c r="AS152" s="19">
        <f t="shared" si="200"/>
        <v>0</v>
      </c>
      <c r="AT152" s="21"/>
      <c r="AU152" s="19">
        <f t="shared" si="201"/>
        <v>0</v>
      </c>
      <c r="AV152" s="19"/>
      <c r="AW152" s="19">
        <f t="shared" si="202"/>
        <v>0</v>
      </c>
      <c r="AX152" s="19"/>
      <c r="AY152" s="19">
        <f t="shared" si="203"/>
        <v>0</v>
      </c>
      <c r="AZ152" s="19"/>
      <c r="BA152" s="19">
        <f t="shared" si="204"/>
        <v>0</v>
      </c>
      <c r="BB152" s="19"/>
      <c r="BC152" s="19">
        <f t="shared" si="205"/>
        <v>0</v>
      </c>
      <c r="BD152" s="19"/>
      <c r="BE152" s="19">
        <f t="shared" si="206"/>
        <v>0</v>
      </c>
      <c r="BF152" s="19"/>
      <c r="BG152" s="19">
        <f t="shared" si="207"/>
        <v>0</v>
      </c>
      <c r="BH152" s="19"/>
      <c r="BI152" s="19">
        <f t="shared" si="208"/>
        <v>0</v>
      </c>
      <c r="BJ152" s="19"/>
      <c r="BK152" s="19">
        <f t="shared" si="209"/>
        <v>0</v>
      </c>
      <c r="BL152" s="19"/>
      <c r="BM152" s="19">
        <f t="shared" si="210"/>
        <v>0</v>
      </c>
      <c r="BN152" s="19"/>
      <c r="BO152" s="19">
        <f t="shared" si="211"/>
        <v>0</v>
      </c>
      <c r="BP152" s="19"/>
      <c r="BQ152" s="19">
        <f t="shared" si="212"/>
        <v>0</v>
      </c>
      <c r="BR152" s="19"/>
      <c r="BS152" s="19">
        <f t="shared" si="213"/>
        <v>0</v>
      </c>
      <c r="BT152" s="19"/>
      <c r="BU152" s="19">
        <f t="shared" si="214"/>
        <v>0</v>
      </c>
      <c r="BV152" s="19"/>
      <c r="BW152" s="19">
        <f t="shared" si="215"/>
        <v>0</v>
      </c>
      <c r="BX152" s="23"/>
      <c r="BY152" s="19">
        <f t="shared" si="216"/>
        <v>0</v>
      </c>
      <c r="BZ152" s="19"/>
      <c r="CA152" s="19">
        <f t="shared" si="217"/>
        <v>0</v>
      </c>
      <c r="CB152" s="21"/>
      <c r="CC152" s="19">
        <f t="shared" si="218"/>
        <v>0</v>
      </c>
      <c r="CD152" s="19"/>
      <c r="CE152" s="19">
        <f t="shared" si="219"/>
        <v>0</v>
      </c>
      <c r="CF152" s="19"/>
      <c r="CG152" s="19">
        <f t="shared" si="220"/>
        <v>0</v>
      </c>
      <c r="CH152" s="19"/>
      <c r="CI152" s="19">
        <f t="shared" si="221"/>
        <v>0</v>
      </c>
      <c r="CJ152" s="19"/>
      <c r="CK152" s="19">
        <f t="shared" si="222"/>
        <v>0</v>
      </c>
      <c r="CL152" s="21"/>
      <c r="CM152" s="19">
        <f t="shared" si="223"/>
        <v>0</v>
      </c>
      <c r="CN152" s="19"/>
      <c r="CO152" s="19">
        <f t="shared" si="224"/>
        <v>0</v>
      </c>
      <c r="CP152" s="19"/>
      <c r="CQ152" s="19">
        <f t="shared" si="225"/>
        <v>0</v>
      </c>
      <c r="CR152" s="21"/>
      <c r="CS152" s="19"/>
      <c r="CT152" s="21"/>
      <c r="CU152" s="19"/>
      <c r="CV152" s="21"/>
      <c r="CW152" s="19"/>
      <c r="CX152" s="19"/>
      <c r="CY152" s="19">
        <f t="shared" si="226"/>
        <v>0</v>
      </c>
      <c r="CZ152" s="19"/>
      <c r="DA152" s="19"/>
      <c r="DB152" s="19"/>
      <c r="DC152" s="19">
        <f t="shared" si="227"/>
        <v>0</v>
      </c>
      <c r="DD152" s="21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>
        <f t="shared" si="228"/>
        <v>0</v>
      </c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>
        <f t="shared" si="229"/>
        <v>0</v>
      </c>
      <c r="EB152" s="19"/>
      <c r="EC152" s="19">
        <f t="shared" si="230"/>
        <v>0</v>
      </c>
      <c r="ED152" s="19"/>
      <c r="EE152" s="19">
        <f t="shared" si="231"/>
        <v>0</v>
      </c>
      <c r="EF152" s="19"/>
      <c r="EG152" s="19">
        <f t="shared" si="232"/>
        <v>0</v>
      </c>
      <c r="EH152" s="19"/>
      <c r="EI152" s="21"/>
      <c r="EJ152" s="19"/>
      <c r="EK152" s="19">
        <f t="shared" si="233"/>
        <v>0</v>
      </c>
      <c r="EL152" s="19"/>
      <c r="EM152" s="19">
        <f t="shared" si="234"/>
        <v>0</v>
      </c>
      <c r="EN152" s="25"/>
      <c r="EO152" s="25"/>
      <c r="EP152" s="26">
        <f t="shared" si="183"/>
        <v>58</v>
      </c>
      <c r="EQ152" s="26">
        <f t="shared" si="183"/>
        <v>4351735.5386400009</v>
      </c>
    </row>
    <row r="153" spans="1:147" s="132" customFormat="1" ht="60" customHeight="1" x14ac:dyDescent="0.25">
      <c r="A153" s="13"/>
      <c r="B153" s="13">
        <v>96</v>
      </c>
      <c r="C153" s="126" t="s">
        <v>467</v>
      </c>
      <c r="D153" s="47" t="s">
        <v>468</v>
      </c>
      <c r="E153" s="15">
        <v>13916</v>
      </c>
      <c r="F153" s="68">
        <v>6.88</v>
      </c>
      <c r="G153" s="136">
        <v>0.2253</v>
      </c>
      <c r="H153" s="49">
        <v>1</v>
      </c>
      <c r="I153" s="50"/>
      <c r="J153" s="48">
        <v>1.4</v>
      </c>
      <c r="K153" s="48">
        <v>1.68</v>
      </c>
      <c r="L153" s="48">
        <v>2.23</v>
      </c>
      <c r="M153" s="51">
        <v>2.57</v>
      </c>
      <c r="N153" s="19">
        <v>53</v>
      </c>
      <c r="O153" s="19">
        <f t="shared" si="188"/>
        <v>5531628.8812287999</v>
      </c>
      <c r="P153" s="52"/>
      <c r="Q153" s="19">
        <f t="shared" si="189"/>
        <v>0</v>
      </c>
      <c r="R153" s="21"/>
      <c r="S153" s="19">
        <f t="shared" si="190"/>
        <v>0</v>
      </c>
      <c r="T153" s="19"/>
      <c r="U153" s="19">
        <f t="shared" si="191"/>
        <v>0</v>
      </c>
      <c r="V153" s="19"/>
      <c r="W153" s="19">
        <f t="shared" si="192"/>
        <v>0</v>
      </c>
      <c r="X153" s="19"/>
      <c r="Y153" s="21"/>
      <c r="Z153" s="21"/>
      <c r="AA153" s="19">
        <f t="shared" si="193"/>
        <v>0</v>
      </c>
      <c r="AB153" s="21"/>
      <c r="AC153" s="21"/>
      <c r="AD153" s="21"/>
      <c r="AE153" s="19">
        <f t="shared" si="194"/>
        <v>0</v>
      </c>
      <c r="AF153" s="21"/>
      <c r="AG153" s="19">
        <f t="shared" si="195"/>
        <v>0</v>
      </c>
      <c r="AH153" s="21"/>
      <c r="AI153" s="19">
        <f t="shared" si="196"/>
        <v>0</v>
      </c>
      <c r="AJ153" s="19"/>
      <c r="AK153" s="19">
        <f t="shared" si="197"/>
        <v>0</v>
      </c>
      <c r="AL153" s="21"/>
      <c r="AM153" s="21"/>
      <c r="AN153" s="19"/>
      <c r="AO153" s="19">
        <f t="shared" si="198"/>
        <v>0</v>
      </c>
      <c r="AP153" s="19"/>
      <c r="AQ153" s="19">
        <f t="shared" si="199"/>
        <v>0</v>
      </c>
      <c r="AR153" s="21"/>
      <c r="AS153" s="19">
        <f t="shared" si="200"/>
        <v>0</v>
      </c>
      <c r="AT153" s="21"/>
      <c r="AU153" s="19">
        <f t="shared" si="201"/>
        <v>0</v>
      </c>
      <c r="AV153" s="19"/>
      <c r="AW153" s="19">
        <f t="shared" si="202"/>
        <v>0</v>
      </c>
      <c r="AX153" s="19"/>
      <c r="AY153" s="19">
        <f t="shared" si="203"/>
        <v>0</v>
      </c>
      <c r="AZ153" s="19"/>
      <c r="BA153" s="19">
        <f t="shared" si="204"/>
        <v>0</v>
      </c>
      <c r="BB153" s="19"/>
      <c r="BC153" s="19">
        <f t="shared" si="205"/>
        <v>0</v>
      </c>
      <c r="BD153" s="19"/>
      <c r="BE153" s="19">
        <f t="shared" si="206"/>
        <v>0</v>
      </c>
      <c r="BF153" s="19"/>
      <c r="BG153" s="19">
        <f t="shared" si="207"/>
        <v>0</v>
      </c>
      <c r="BH153" s="19"/>
      <c r="BI153" s="19">
        <f t="shared" si="208"/>
        <v>0</v>
      </c>
      <c r="BJ153" s="19"/>
      <c r="BK153" s="19">
        <f t="shared" si="209"/>
        <v>0</v>
      </c>
      <c r="BL153" s="19"/>
      <c r="BM153" s="19">
        <f t="shared" si="210"/>
        <v>0</v>
      </c>
      <c r="BN153" s="19"/>
      <c r="BO153" s="19">
        <f t="shared" si="211"/>
        <v>0</v>
      </c>
      <c r="BP153" s="19"/>
      <c r="BQ153" s="19">
        <f t="shared" si="212"/>
        <v>0</v>
      </c>
      <c r="BR153" s="19"/>
      <c r="BS153" s="19">
        <f t="shared" si="213"/>
        <v>0</v>
      </c>
      <c r="BT153" s="19"/>
      <c r="BU153" s="19">
        <f t="shared" si="214"/>
        <v>0</v>
      </c>
      <c r="BV153" s="19"/>
      <c r="BW153" s="19">
        <f t="shared" si="215"/>
        <v>0</v>
      </c>
      <c r="BX153" s="23"/>
      <c r="BY153" s="19">
        <f t="shared" si="216"/>
        <v>0</v>
      </c>
      <c r="BZ153" s="19"/>
      <c r="CA153" s="19">
        <f t="shared" si="217"/>
        <v>0</v>
      </c>
      <c r="CB153" s="21"/>
      <c r="CC153" s="19">
        <f t="shared" si="218"/>
        <v>0</v>
      </c>
      <c r="CD153" s="19"/>
      <c r="CE153" s="19">
        <f t="shared" si="219"/>
        <v>0</v>
      </c>
      <c r="CF153" s="19"/>
      <c r="CG153" s="19">
        <f t="shared" si="220"/>
        <v>0</v>
      </c>
      <c r="CH153" s="19"/>
      <c r="CI153" s="19">
        <f t="shared" si="221"/>
        <v>0</v>
      </c>
      <c r="CJ153" s="19"/>
      <c r="CK153" s="19">
        <f t="shared" si="222"/>
        <v>0</v>
      </c>
      <c r="CL153" s="21"/>
      <c r="CM153" s="19">
        <f t="shared" si="223"/>
        <v>0</v>
      </c>
      <c r="CN153" s="19"/>
      <c r="CO153" s="19">
        <f t="shared" si="224"/>
        <v>0</v>
      </c>
      <c r="CP153" s="19"/>
      <c r="CQ153" s="19">
        <f t="shared" si="225"/>
        <v>0</v>
      </c>
      <c r="CR153" s="21"/>
      <c r="CS153" s="19"/>
      <c r="CT153" s="21"/>
      <c r="CU153" s="19"/>
      <c r="CV153" s="21"/>
      <c r="CW153" s="19"/>
      <c r="CX153" s="19"/>
      <c r="CY153" s="19">
        <f t="shared" si="226"/>
        <v>0</v>
      </c>
      <c r="CZ153" s="19"/>
      <c r="DA153" s="19"/>
      <c r="DB153" s="19"/>
      <c r="DC153" s="19">
        <f t="shared" si="227"/>
        <v>0</v>
      </c>
      <c r="DD153" s="21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>
        <f t="shared" si="228"/>
        <v>0</v>
      </c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>
        <f t="shared" si="229"/>
        <v>0</v>
      </c>
      <c r="EB153" s="19"/>
      <c r="EC153" s="19">
        <f t="shared" si="230"/>
        <v>0</v>
      </c>
      <c r="ED153" s="19"/>
      <c r="EE153" s="19">
        <f t="shared" si="231"/>
        <v>0</v>
      </c>
      <c r="EF153" s="19"/>
      <c r="EG153" s="19">
        <f t="shared" si="232"/>
        <v>0</v>
      </c>
      <c r="EH153" s="19"/>
      <c r="EI153" s="21"/>
      <c r="EJ153" s="19"/>
      <c r="EK153" s="19">
        <f t="shared" si="233"/>
        <v>0</v>
      </c>
      <c r="EL153" s="19"/>
      <c r="EM153" s="19">
        <f t="shared" si="234"/>
        <v>0</v>
      </c>
      <c r="EN153" s="25"/>
      <c r="EO153" s="25"/>
      <c r="EP153" s="26">
        <f t="shared" si="183"/>
        <v>53</v>
      </c>
      <c r="EQ153" s="26">
        <f t="shared" si="183"/>
        <v>5531628.8812287999</v>
      </c>
    </row>
    <row r="154" spans="1:147" s="132" customFormat="1" ht="60" customHeight="1" x14ac:dyDescent="0.25">
      <c r="A154" s="13"/>
      <c r="B154" s="13">
        <v>97</v>
      </c>
      <c r="C154" s="126" t="s">
        <v>469</v>
      </c>
      <c r="D154" s="47" t="s">
        <v>470</v>
      </c>
      <c r="E154" s="15">
        <v>13916</v>
      </c>
      <c r="F154" s="68">
        <v>10.029999999999999</v>
      </c>
      <c r="G154" s="136">
        <v>0.31490000000000001</v>
      </c>
      <c r="H154" s="49">
        <v>1</v>
      </c>
      <c r="I154" s="50"/>
      <c r="J154" s="48">
        <v>1.4</v>
      </c>
      <c r="K154" s="48">
        <v>1.68</v>
      </c>
      <c r="L154" s="48">
        <v>2.23</v>
      </c>
      <c r="M154" s="51">
        <v>2.57</v>
      </c>
      <c r="N154" s="19">
        <v>19</v>
      </c>
      <c r="O154" s="19">
        <f t="shared" si="188"/>
        <v>2986014.5282351999</v>
      </c>
      <c r="P154" s="52"/>
      <c r="Q154" s="19">
        <f t="shared" si="189"/>
        <v>0</v>
      </c>
      <c r="R154" s="21"/>
      <c r="S154" s="19">
        <f t="shared" si="190"/>
        <v>0</v>
      </c>
      <c r="T154" s="19"/>
      <c r="U154" s="19">
        <f t="shared" si="191"/>
        <v>0</v>
      </c>
      <c r="V154" s="19"/>
      <c r="W154" s="19">
        <f t="shared" si="192"/>
        <v>0</v>
      </c>
      <c r="X154" s="19"/>
      <c r="Y154" s="21"/>
      <c r="Z154" s="21"/>
      <c r="AA154" s="19">
        <f t="shared" si="193"/>
        <v>0</v>
      </c>
      <c r="AB154" s="21"/>
      <c r="AC154" s="21"/>
      <c r="AD154" s="21"/>
      <c r="AE154" s="19">
        <f t="shared" si="194"/>
        <v>0</v>
      </c>
      <c r="AF154" s="21"/>
      <c r="AG154" s="19">
        <f t="shared" si="195"/>
        <v>0</v>
      </c>
      <c r="AH154" s="21"/>
      <c r="AI154" s="19">
        <f t="shared" si="196"/>
        <v>0</v>
      </c>
      <c r="AJ154" s="19"/>
      <c r="AK154" s="19">
        <f t="shared" si="197"/>
        <v>0</v>
      </c>
      <c r="AL154" s="21"/>
      <c r="AM154" s="21"/>
      <c r="AN154" s="19"/>
      <c r="AO154" s="19">
        <f t="shared" si="198"/>
        <v>0</v>
      </c>
      <c r="AP154" s="19"/>
      <c r="AQ154" s="19">
        <f t="shared" si="199"/>
        <v>0</v>
      </c>
      <c r="AR154" s="21"/>
      <c r="AS154" s="19">
        <f t="shared" si="200"/>
        <v>0</v>
      </c>
      <c r="AT154" s="21"/>
      <c r="AU154" s="19">
        <f t="shared" si="201"/>
        <v>0</v>
      </c>
      <c r="AV154" s="19"/>
      <c r="AW154" s="19">
        <f t="shared" si="202"/>
        <v>0</v>
      </c>
      <c r="AX154" s="19"/>
      <c r="AY154" s="19">
        <f t="shared" si="203"/>
        <v>0</v>
      </c>
      <c r="AZ154" s="19"/>
      <c r="BA154" s="19">
        <f t="shared" si="204"/>
        <v>0</v>
      </c>
      <c r="BB154" s="19"/>
      <c r="BC154" s="19">
        <f t="shared" si="205"/>
        <v>0</v>
      </c>
      <c r="BD154" s="19"/>
      <c r="BE154" s="19">
        <f t="shared" si="206"/>
        <v>0</v>
      </c>
      <c r="BF154" s="19"/>
      <c r="BG154" s="19">
        <f t="shared" si="207"/>
        <v>0</v>
      </c>
      <c r="BH154" s="19"/>
      <c r="BI154" s="19">
        <f t="shared" si="208"/>
        <v>0</v>
      </c>
      <c r="BJ154" s="19"/>
      <c r="BK154" s="19">
        <f t="shared" si="209"/>
        <v>0</v>
      </c>
      <c r="BL154" s="19"/>
      <c r="BM154" s="19">
        <f t="shared" si="210"/>
        <v>0</v>
      </c>
      <c r="BN154" s="19"/>
      <c r="BO154" s="19">
        <f t="shared" si="211"/>
        <v>0</v>
      </c>
      <c r="BP154" s="19"/>
      <c r="BQ154" s="19">
        <f t="shared" si="212"/>
        <v>0</v>
      </c>
      <c r="BR154" s="19"/>
      <c r="BS154" s="19">
        <f t="shared" si="213"/>
        <v>0</v>
      </c>
      <c r="BT154" s="19"/>
      <c r="BU154" s="19">
        <f t="shared" si="214"/>
        <v>0</v>
      </c>
      <c r="BV154" s="19"/>
      <c r="BW154" s="19">
        <f t="shared" si="215"/>
        <v>0</v>
      </c>
      <c r="BX154" s="23"/>
      <c r="BY154" s="19">
        <f t="shared" si="216"/>
        <v>0</v>
      </c>
      <c r="BZ154" s="19"/>
      <c r="CA154" s="19">
        <f t="shared" si="217"/>
        <v>0</v>
      </c>
      <c r="CB154" s="21"/>
      <c r="CC154" s="19">
        <f t="shared" si="218"/>
        <v>0</v>
      </c>
      <c r="CD154" s="19"/>
      <c r="CE154" s="19">
        <f t="shared" si="219"/>
        <v>0</v>
      </c>
      <c r="CF154" s="19"/>
      <c r="CG154" s="19">
        <f t="shared" si="220"/>
        <v>0</v>
      </c>
      <c r="CH154" s="19"/>
      <c r="CI154" s="19">
        <f t="shared" si="221"/>
        <v>0</v>
      </c>
      <c r="CJ154" s="19"/>
      <c r="CK154" s="19">
        <f t="shared" si="222"/>
        <v>0</v>
      </c>
      <c r="CL154" s="21"/>
      <c r="CM154" s="19">
        <f t="shared" si="223"/>
        <v>0</v>
      </c>
      <c r="CN154" s="19"/>
      <c r="CO154" s="19">
        <f t="shared" si="224"/>
        <v>0</v>
      </c>
      <c r="CP154" s="19"/>
      <c r="CQ154" s="19">
        <f t="shared" si="225"/>
        <v>0</v>
      </c>
      <c r="CR154" s="21"/>
      <c r="CS154" s="19"/>
      <c r="CT154" s="21"/>
      <c r="CU154" s="19"/>
      <c r="CV154" s="21"/>
      <c r="CW154" s="19"/>
      <c r="CX154" s="19"/>
      <c r="CY154" s="19">
        <f t="shared" si="226"/>
        <v>0</v>
      </c>
      <c r="CZ154" s="19"/>
      <c r="DA154" s="19"/>
      <c r="DB154" s="19"/>
      <c r="DC154" s="19">
        <f t="shared" si="227"/>
        <v>0</v>
      </c>
      <c r="DD154" s="21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>
        <f t="shared" si="228"/>
        <v>0</v>
      </c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>
        <f t="shared" si="229"/>
        <v>0</v>
      </c>
      <c r="EB154" s="19"/>
      <c r="EC154" s="19">
        <f t="shared" si="230"/>
        <v>0</v>
      </c>
      <c r="ED154" s="19"/>
      <c r="EE154" s="19">
        <f t="shared" si="231"/>
        <v>0</v>
      </c>
      <c r="EF154" s="19"/>
      <c r="EG154" s="19">
        <f t="shared" si="232"/>
        <v>0</v>
      </c>
      <c r="EH154" s="19"/>
      <c r="EI154" s="21"/>
      <c r="EJ154" s="19"/>
      <c r="EK154" s="19">
        <f t="shared" si="233"/>
        <v>0</v>
      </c>
      <c r="EL154" s="19"/>
      <c r="EM154" s="19">
        <f t="shared" si="234"/>
        <v>0</v>
      </c>
      <c r="EN154" s="25"/>
      <c r="EO154" s="25"/>
      <c r="EP154" s="26">
        <f t="shared" si="183"/>
        <v>19</v>
      </c>
      <c r="EQ154" s="26">
        <f t="shared" si="183"/>
        <v>2986014.5282351999</v>
      </c>
    </row>
    <row r="155" spans="1:147" s="132" customFormat="1" ht="60" customHeight="1" x14ac:dyDescent="0.25">
      <c r="A155" s="13"/>
      <c r="B155" s="13">
        <v>98</v>
      </c>
      <c r="C155" s="126" t="s">
        <v>471</v>
      </c>
      <c r="D155" s="47" t="s">
        <v>472</v>
      </c>
      <c r="E155" s="15">
        <v>13916</v>
      </c>
      <c r="F155" s="68">
        <v>34.21</v>
      </c>
      <c r="G155" s="136">
        <v>4.1999999999999997E-3</v>
      </c>
      <c r="H155" s="49">
        <v>1</v>
      </c>
      <c r="I155" s="50"/>
      <c r="J155" s="48">
        <v>1.4</v>
      </c>
      <c r="K155" s="48">
        <v>1.68</v>
      </c>
      <c r="L155" s="48">
        <v>2.23</v>
      </c>
      <c r="M155" s="51">
        <v>2.57</v>
      </c>
      <c r="N155" s="19">
        <v>4</v>
      </c>
      <c r="O155" s="19">
        <f t="shared" si="188"/>
        <v>1907464.6059392001</v>
      </c>
      <c r="P155" s="52"/>
      <c r="Q155" s="19">
        <f t="shared" si="189"/>
        <v>0</v>
      </c>
      <c r="R155" s="21"/>
      <c r="S155" s="19">
        <f t="shared" si="190"/>
        <v>0</v>
      </c>
      <c r="T155" s="19"/>
      <c r="U155" s="19">
        <f t="shared" si="191"/>
        <v>0</v>
      </c>
      <c r="V155" s="19"/>
      <c r="W155" s="19">
        <f t="shared" si="192"/>
        <v>0</v>
      </c>
      <c r="X155" s="19"/>
      <c r="Y155" s="21"/>
      <c r="Z155" s="21"/>
      <c r="AA155" s="19">
        <f t="shared" si="193"/>
        <v>0</v>
      </c>
      <c r="AB155" s="21"/>
      <c r="AC155" s="21"/>
      <c r="AD155" s="21"/>
      <c r="AE155" s="19">
        <f t="shared" si="194"/>
        <v>0</v>
      </c>
      <c r="AF155" s="21"/>
      <c r="AG155" s="19">
        <f t="shared" si="195"/>
        <v>0</v>
      </c>
      <c r="AH155" s="21"/>
      <c r="AI155" s="19">
        <f t="shared" si="196"/>
        <v>0</v>
      </c>
      <c r="AJ155" s="19"/>
      <c r="AK155" s="19">
        <f t="shared" si="197"/>
        <v>0</v>
      </c>
      <c r="AL155" s="21"/>
      <c r="AM155" s="21"/>
      <c r="AN155" s="19"/>
      <c r="AO155" s="19">
        <f t="shared" si="198"/>
        <v>0</v>
      </c>
      <c r="AP155" s="19"/>
      <c r="AQ155" s="19">
        <f t="shared" si="199"/>
        <v>0</v>
      </c>
      <c r="AR155" s="21"/>
      <c r="AS155" s="19">
        <f t="shared" si="200"/>
        <v>0</v>
      </c>
      <c r="AT155" s="21"/>
      <c r="AU155" s="19">
        <f t="shared" si="201"/>
        <v>0</v>
      </c>
      <c r="AV155" s="19"/>
      <c r="AW155" s="19">
        <f t="shared" si="202"/>
        <v>0</v>
      </c>
      <c r="AX155" s="19"/>
      <c r="AY155" s="19">
        <f t="shared" si="203"/>
        <v>0</v>
      </c>
      <c r="AZ155" s="19"/>
      <c r="BA155" s="19">
        <f t="shared" si="204"/>
        <v>0</v>
      </c>
      <c r="BB155" s="19"/>
      <c r="BC155" s="19">
        <f t="shared" si="205"/>
        <v>0</v>
      </c>
      <c r="BD155" s="19"/>
      <c r="BE155" s="19">
        <f t="shared" si="206"/>
        <v>0</v>
      </c>
      <c r="BF155" s="19"/>
      <c r="BG155" s="19">
        <f t="shared" si="207"/>
        <v>0</v>
      </c>
      <c r="BH155" s="19"/>
      <c r="BI155" s="19">
        <f t="shared" si="208"/>
        <v>0</v>
      </c>
      <c r="BJ155" s="19"/>
      <c r="BK155" s="19">
        <f t="shared" si="209"/>
        <v>0</v>
      </c>
      <c r="BL155" s="19"/>
      <c r="BM155" s="19">
        <f t="shared" si="210"/>
        <v>0</v>
      </c>
      <c r="BN155" s="19"/>
      <c r="BO155" s="19">
        <f t="shared" si="211"/>
        <v>0</v>
      </c>
      <c r="BP155" s="19"/>
      <c r="BQ155" s="19">
        <f t="shared" si="212"/>
        <v>0</v>
      </c>
      <c r="BR155" s="19"/>
      <c r="BS155" s="19">
        <f t="shared" si="213"/>
        <v>0</v>
      </c>
      <c r="BT155" s="19"/>
      <c r="BU155" s="19">
        <f t="shared" si="214"/>
        <v>0</v>
      </c>
      <c r="BV155" s="19"/>
      <c r="BW155" s="19">
        <f t="shared" si="215"/>
        <v>0</v>
      </c>
      <c r="BX155" s="23"/>
      <c r="BY155" s="19">
        <f t="shared" si="216"/>
        <v>0</v>
      </c>
      <c r="BZ155" s="19"/>
      <c r="CA155" s="19">
        <f t="shared" si="217"/>
        <v>0</v>
      </c>
      <c r="CB155" s="21"/>
      <c r="CC155" s="19">
        <f t="shared" si="218"/>
        <v>0</v>
      </c>
      <c r="CD155" s="19"/>
      <c r="CE155" s="19">
        <f t="shared" si="219"/>
        <v>0</v>
      </c>
      <c r="CF155" s="19"/>
      <c r="CG155" s="19">
        <f t="shared" si="220"/>
        <v>0</v>
      </c>
      <c r="CH155" s="19"/>
      <c r="CI155" s="19">
        <f t="shared" si="221"/>
        <v>0</v>
      </c>
      <c r="CJ155" s="19"/>
      <c r="CK155" s="19">
        <f t="shared" si="222"/>
        <v>0</v>
      </c>
      <c r="CL155" s="21"/>
      <c r="CM155" s="19">
        <f t="shared" si="223"/>
        <v>0</v>
      </c>
      <c r="CN155" s="19"/>
      <c r="CO155" s="19">
        <f t="shared" si="224"/>
        <v>0</v>
      </c>
      <c r="CP155" s="19"/>
      <c r="CQ155" s="19">
        <f t="shared" si="225"/>
        <v>0</v>
      </c>
      <c r="CR155" s="21"/>
      <c r="CS155" s="19"/>
      <c r="CT155" s="21"/>
      <c r="CU155" s="19"/>
      <c r="CV155" s="21"/>
      <c r="CW155" s="19"/>
      <c r="CX155" s="19"/>
      <c r="CY155" s="19">
        <f t="shared" si="226"/>
        <v>0</v>
      </c>
      <c r="CZ155" s="19"/>
      <c r="DA155" s="19"/>
      <c r="DB155" s="19"/>
      <c r="DC155" s="19">
        <f t="shared" si="227"/>
        <v>0</v>
      </c>
      <c r="DD155" s="21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>
        <f t="shared" si="228"/>
        <v>0</v>
      </c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>
        <f t="shared" si="229"/>
        <v>0</v>
      </c>
      <c r="EB155" s="19"/>
      <c r="EC155" s="19">
        <f t="shared" si="230"/>
        <v>0</v>
      </c>
      <c r="ED155" s="19"/>
      <c r="EE155" s="19">
        <f t="shared" si="231"/>
        <v>0</v>
      </c>
      <c r="EF155" s="19"/>
      <c r="EG155" s="19">
        <f t="shared" si="232"/>
        <v>0</v>
      </c>
      <c r="EH155" s="19"/>
      <c r="EI155" s="21"/>
      <c r="EJ155" s="19"/>
      <c r="EK155" s="19">
        <f t="shared" si="233"/>
        <v>0</v>
      </c>
      <c r="EL155" s="19"/>
      <c r="EM155" s="19">
        <f t="shared" si="234"/>
        <v>0</v>
      </c>
      <c r="EN155" s="25"/>
      <c r="EO155" s="25"/>
      <c r="EP155" s="26">
        <f t="shared" si="183"/>
        <v>4</v>
      </c>
      <c r="EQ155" s="26">
        <f t="shared" si="183"/>
        <v>1907464.6059392001</v>
      </c>
    </row>
    <row r="156" spans="1:147" s="132" customFormat="1" ht="60" customHeight="1" x14ac:dyDescent="0.25">
      <c r="A156" s="13"/>
      <c r="B156" s="13">
        <v>99</v>
      </c>
      <c r="C156" s="126" t="s">
        <v>473</v>
      </c>
      <c r="D156" s="47" t="s">
        <v>474</v>
      </c>
      <c r="E156" s="15">
        <v>13916</v>
      </c>
      <c r="F156" s="68">
        <v>35</v>
      </c>
      <c r="G156" s="136">
        <v>1.5599999999999999E-2</v>
      </c>
      <c r="H156" s="49">
        <v>1</v>
      </c>
      <c r="I156" s="50"/>
      <c r="J156" s="48">
        <v>1.4</v>
      </c>
      <c r="K156" s="48">
        <v>1.68</v>
      </c>
      <c r="L156" s="48">
        <v>2.23</v>
      </c>
      <c r="M156" s="51">
        <v>2.57</v>
      </c>
      <c r="N156" s="19">
        <v>17</v>
      </c>
      <c r="O156" s="19">
        <f t="shared" si="188"/>
        <v>8331687.3248000005</v>
      </c>
      <c r="P156" s="52"/>
      <c r="Q156" s="19">
        <f t="shared" si="189"/>
        <v>0</v>
      </c>
      <c r="R156" s="21"/>
      <c r="S156" s="19">
        <f t="shared" si="190"/>
        <v>0</v>
      </c>
      <c r="T156" s="19"/>
      <c r="U156" s="19">
        <f t="shared" si="191"/>
        <v>0</v>
      </c>
      <c r="V156" s="19"/>
      <c r="W156" s="19">
        <f t="shared" si="192"/>
        <v>0</v>
      </c>
      <c r="X156" s="19"/>
      <c r="Y156" s="21"/>
      <c r="Z156" s="21"/>
      <c r="AA156" s="19">
        <f t="shared" si="193"/>
        <v>0</v>
      </c>
      <c r="AB156" s="21"/>
      <c r="AC156" s="21"/>
      <c r="AD156" s="21"/>
      <c r="AE156" s="19">
        <f t="shared" si="194"/>
        <v>0</v>
      </c>
      <c r="AF156" s="21"/>
      <c r="AG156" s="19">
        <f t="shared" si="195"/>
        <v>0</v>
      </c>
      <c r="AH156" s="21"/>
      <c r="AI156" s="19">
        <f t="shared" si="196"/>
        <v>0</v>
      </c>
      <c r="AJ156" s="19"/>
      <c r="AK156" s="19">
        <f t="shared" si="197"/>
        <v>0</v>
      </c>
      <c r="AL156" s="21"/>
      <c r="AM156" s="21"/>
      <c r="AN156" s="19"/>
      <c r="AO156" s="19">
        <f t="shared" si="198"/>
        <v>0</v>
      </c>
      <c r="AP156" s="19"/>
      <c r="AQ156" s="19">
        <f t="shared" si="199"/>
        <v>0</v>
      </c>
      <c r="AR156" s="21"/>
      <c r="AS156" s="19">
        <f t="shared" si="200"/>
        <v>0</v>
      </c>
      <c r="AT156" s="21"/>
      <c r="AU156" s="19">
        <f t="shared" si="201"/>
        <v>0</v>
      </c>
      <c r="AV156" s="19"/>
      <c r="AW156" s="19">
        <f t="shared" si="202"/>
        <v>0</v>
      </c>
      <c r="AX156" s="19"/>
      <c r="AY156" s="19">
        <f t="shared" si="203"/>
        <v>0</v>
      </c>
      <c r="AZ156" s="19"/>
      <c r="BA156" s="19">
        <f t="shared" si="204"/>
        <v>0</v>
      </c>
      <c r="BB156" s="19"/>
      <c r="BC156" s="19">
        <f t="shared" si="205"/>
        <v>0</v>
      </c>
      <c r="BD156" s="19"/>
      <c r="BE156" s="19">
        <f t="shared" si="206"/>
        <v>0</v>
      </c>
      <c r="BF156" s="19"/>
      <c r="BG156" s="19">
        <f t="shared" si="207"/>
        <v>0</v>
      </c>
      <c r="BH156" s="19"/>
      <c r="BI156" s="19">
        <f t="shared" si="208"/>
        <v>0</v>
      </c>
      <c r="BJ156" s="19"/>
      <c r="BK156" s="19">
        <f t="shared" si="209"/>
        <v>0</v>
      </c>
      <c r="BL156" s="19"/>
      <c r="BM156" s="19">
        <f t="shared" si="210"/>
        <v>0</v>
      </c>
      <c r="BN156" s="19"/>
      <c r="BO156" s="19">
        <f t="shared" si="211"/>
        <v>0</v>
      </c>
      <c r="BP156" s="19"/>
      <c r="BQ156" s="19">
        <f t="shared" si="212"/>
        <v>0</v>
      </c>
      <c r="BR156" s="19"/>
      <c r="BS156" s="19">
        <f t="shared" si="213"/>
        <v>0</v>
      </c>
      <c r="BT156" s="19"/>
      <c r="BU156" s="19">
        <f t="shared" si="214"/>
        <v>0</v>
      </c>
      <c r="BV156" s="19"/>
      <c r="BW156" s="19">
        <f t="shared" si="215"/>
        <v>0</v>
      </c>
      <c r="BX156" s="23"/>
      <c r="BY156" s="19">
        <f t="shared" si="216"/>
        <v>0</v>
      </c>
      <c r="BZ156" s="19"/>
      <c r="CA156" s="19">
        <f t="shared" si="217"/>
        <v>0</v>
      </c>
      <c r="CB156" s="21"/>
      <c r="CC156" s="19">
        <f t="shared" si="218"/>
        <v>0</v>
      </c>
      <c r="CD156" s="19"/>
      <c r="CE156" s="19">
        <f t="shared" si="219"/>
        <v>0</v>
      </c>
      <c r="CF156" s="19"/>
      <c r="CG156" s="19">
        <f t="shared" si="220"/>
        <v>0</v>
      </c>
      <c r="CH156" s="19"/>
      <c r="CI156" s="19">
        <f t="shared" si="221"/>
        <v>0</v>
      </c>
      <c r="CJ156" s="19"/>
      <c r="CK156" s="19">
        <f t="shared" si="222"/>
        <v>0</v>
      </c>
      <c r="CL156" s="21"/>
      <c r="CM156" s="19">
        <f t="shared" si="223"/>
        <v>0</v>
      </c>
      <c r="CN156" s="19"/>
      <c r="CO156" s="19">
        <f t="shared" si="224"/>
        <v>0</v>
      </c>
      <c r="CP156" s="19"/>
      <c r="CQ156" s="19">
        <f t="shared" si="225"/>
        <v>0</v>
      </c>
      <c r="CR156" s="21"/>
      <c r="CS156" s="19"/>
      <c r="CT156" s="21"/>
      <c r="CU156" s="19"/>
      <c r="CV156" s="21"/>
      <c r="CW156" s="19"/>
      <c r="CX156" s="19"/>
      <c r="CY156" s="19">
        <f t="shared" si="226"/>
        <v>0</v>
      </c>
      <c r="CZ156" s="19"/>
      <c r="DA156" s="19"/>
      <c r="DB156" s="19"/>
      <c r="DC156" s="19">
        <f t="shared" si="227"/>
        <v>0</v>
      </c>
      <c r="DD156" s="21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>
        <f t="shared" si="228"/>
        <v>0</v>
      </c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>
        <f t="shared" si="229"/>
        <v>0</v>
      </c>
      <c r="EB156" s="19"/>
      <c r="EC156" s="19">
        <f t="shared" si="230"/>
        <v>0</v>
      </c>
      <c r="ED156" s="19"/>
      <c r="EE156" s="19">
        <f t="shared" si="231"/>
        <v>0</v>
      </c>
      <c r="EF156" s="19"/>
      <c r="EG156" s="19">
        <f t="shared" si="232"/>
        <v>0</v>
      </c>
      <c r="EH156" s="19"/>
      <c r="EI156" s="21"/>
      <c r="EJ156" s="19"/>
      <c r="EK156" s="19">
        <f t="shared" si="233"/>
        <v>0</v>
      </c>
      <c r="EL156" s="19"/>
      <c r="EM156" s="19">
        <f t="shared" si="234"/>
        <v>0</v>
      </c>
      <c r="EN156" s="25"/>
      <c r="EO156" s="25"/>
      <c r="EP156" s="26">
        <f t="shared" si="183"/>
        <v>17</v>
      </c>
      <c r="EQ156" s="26">
        <f t="shared" si="183"/>
        <v>8331687.3248000005</v>
      </c>
    </row>
    <row r="157" spans="1:147" s="132" customFormat="1" ht="60" customHeight="1" x14ac:dyDescent="0.25">
      <c r="A157" s="13"/>
      <c r="B157" s="13">
        <v>100</v>
      </c>
      <c r="C157" s="126" t="s">
        <v>475</v>
      </c>
      <c r="D157" s="47" t="s">
        <v>476</v>
      </c>
      <c r="E157" s="15">
        <v>13916</v>
      </c>
      <c r="F157" s="68">
        <v>37.1</v>
      </c>
      <c r="G157" s="136">
        <v>4.36E-2</v>
      </c>
      <c r="H157" s="49">
        <v>1</v>
      </c>
      <c r="I157" s="50"/>
      <c r="J157" s="56">
        <v>1.4</v>
      </c>
      <c r="K157" s="56">
        <v>1.68</v>
      </c>
      <c r="L157" s="56">
        <v>2.23</v>
      </c>
      <c r="M157" s="57">
        <v>2.57</v>
      </c>
      <c r="N157" s="19">
        <v>5</v>
      </c>
      <c r="O157" s="19">
        <f t="shared" si="188"/>
        <v>2626437.9299200005</v>
      </c>
      <c r="P157" s="52"/>
      <c r="Q157" s="19">
        <f t="shared" si="189"/>
        <v>0</v>
      </c>
      <c r="R157" s="21">
        <v>0</v>
      </c>
      <c r="S157" s="19">
        <f t="shared" si="190"/>
        <v>0</v>
      </c>
      <c r="T157" s="19">
        <v>0</v>
      </c>
      <c r="U157" s="19">
        <f t="shared" si="191"/>
        <v>0</v>
      </c>
      <c r="V157" s="19"/>
      <c r="W157" s="19">
        <f t="shared" si="192"/>
        <v>0</v>
      </c>
      <c r="X157" s="19"/>
      <c r="Y157" s="20"/>
      <c r="Z157" s="21">
        <v>0</v>
      </c>
      <c r="AA157" s="19">
        <f t="shared" si="193"/>
        <v>0</v>
      </c>
      <c r="AB157" s="20"/>
      <c r="AC157" s="20"/>
      <c r="AD157" s="21">
        <v>0</v>
      </c>
      <c r="AE157" s="19">
        <f t="shared" si="194"/>
        <v>0</v>
      </c>
      <c r="AF157" s="21">
        <v>0</v>
      </c>
      <c r="AG157" s="19">
        <f t="shared" si="195"/>
        <v>0</v>
      </c>
      <c r="AH157" s="21">
        <v>0</v>
      </c>
      <c r="AI157" s="19">
        <f t="shared" si="196"/>
        <v>0</v>
      </c>
      <c r="AJ157" s="19"/>
      <c r="AK157" s="19">
        <f t="shared" si="197"/>
        <v>0</v>
      </c>
      <c r="AL157" s="21"/>
      <c r="AM157" s="21"/>
      <c r="AN157" s="19">
        <v>0</v>
      </c>
      <c r="AO157" s="19">
        <f t="shared" si="198"/>
        <v>0</v>
      </c>
      <c r="AP157" s="19"/>
      <c r="AQ157" s="19">
        <f t="shared" si="199"/>
        <v>0</v>
      </c>
      <c r="AR157" s="21">
        <v>0</v>
      </c>
      <c r="AS157" s="19">
        <f t="shared" si="200"/>
        <v>0</v>
      </c>
      <c r="AT157" s="21"/>
      <c r="AU157" s="19">
        <f t="shared" si="201"/>
        <v>0</v>
      </c>
      <c r="AV157" s="19"/>
      <c r="AW157" s="19">
        <f t="shared" si="202"/>
        <v>0</v>
      </c>
      <c r="AX157" s="19">
        <v>0</v>
      </c>
      <c r="AY157" s="19">
        <f t="shared" si="203"/>
        <v>0</v>
      </c>
      <c r="AZ157" s="19"/>
      <c r="BA157" s="19">
        <f t="shared" si="204"/>
        <v>0</v>
      </c>
      <c r="BB157" s="19"/>
      <c r="BC157" s="19">
        <f t="shared" si="205"/>
        <v>0</v>
      </c>
      <c r="BD157" s="19"/>
      <c r="BE157" s="19">
        <f t="shared" si="206"/>
        <v>0</v>
      </c>
      <c r="BF157" s="19"/>
      <c r="BG157" s="19">
        <f t="shared" si="207"/>
        <v>0</v>
      </c>
      <c r="BH157" s="19"/>
      <c r="BI157" s="19">
        <f t="shared" si="208"/>
        <v>0</v>
      </c>
      <c r="BJ157" s="19"/>
      <c r="BK157" s="19">
        <f t="shared" si="209"/>
        <v>0</v>
      </c>
      <c r="BL157" s="19"/>
      <c r="BM157" s="19">
        <f t="shared" si="210"/>
        <v>0</v>
      </c>
      <c r="BN157" s="19"/>
      <c r="BO157" s="19">
        <f t="shared" si="211"/>
        <v>0</v>
      </c>
      <c r="BP157" s="19"/>
      <c r="BQ157" s="19">
        <f t="shared" si="212"/>
        <v>0</v>
      </c>
      <c r="BR157" s="19"/>
      <c r="BS157" s="19">
        <f t="shared" si="213"/>
        <v>0</v>
      </c>
      <c r="BT157" s="19"/>
      <c r="BU157" s="19">
        <f t="shared" si="214"/>
        <v>0</v>
      </c>
      <c r="BV157" s="19"/>
      <c r="BW157" s="19">
        <f t="shared" si="215"/>
        <v>0</v>
      </c>
      <c r="BX157" s="23"/>
      <c r="BY157" s="19">
        <f t="shared" si="216"/>
        <v>0</v>
      </c>
      <c r="BZ157" s="19"/>
      <c r="CA157" s="19">
        <f t="shared" si="217"/>
        <v>0</v>
      </c>
      <c r="CB157" s="21">
        <v>0</v>
      </c>
      <c r="CC157" s="19">
        <f t="shared" si="218"/>
        <v>0</v>
      </c>
      <c r="CD157" s="19">
        <v>0</v>
      </c>
      <c r="CE157" s="19">
        <f t="shared" si="219"/>
        <v>0</v>
      </c>
      <c r="CF157" s="19">
        <v>0</v>
      </c>
      <c r="CG157" s="19">
        <f t="shared" si="220"/>
        <v>0</v>
      </c>
      <c r="CH157" s="19"/>
      <c r="CI157" s="19">
        <f t="shared" si="221"/>
        <v>0</v>
      </c>
      <c r="CJ157" s="19"/>
      <c r="CK157" s="19">
        <f t="shared" si="222"/>
        <v>0</v>
      </c>
      <c r="CL157" s="21">
        <v>0</v>
      </c>
      <c r="CM157" s="19">
        <f t="shared" si="223"/>
        <v>0</v>
      </c>
      <c r="CN157" s="19">
        <v>0</v>
      </c>
      <c r="CO157" s="19">
        <f t="shared" si="224"/>
        <v>0</v>
      </c>
      <c r="CP157" s="19">
        <v>0</v>
      </c>
      <c r="CQ157" s="19">
        <f t="shared" si="225"/>
        <v>0</v>
      </c>
      <c r="CR157" s="21">
        <v>0</v>
      </c>
      <c r="CS157" s="19"/>
      <c r="CT157" s="21">
        <v>0</v>
      </c>
      <c r="CU157" s="19"/>
      <c r="CV157" s="21"/>
      <c r="CW157" s="19"/>
      <c r="CX157" s="19"/>
      <c r="CY157" s="19">
        <f t="shared" si="226"/>
        <v>0</v>
      </c>
      <c r="CZ157" s="19">
        <v>0</v>
      </c>
      <c r="DA157" s="19"/>
      <c r="DB157" s="19">
        <v>0</v>
      </c>
      <c r="DC157" s="19">
        <f t="shared" si="227"/>
        <v>0</v>
      </c>
      <c r="DD157" s="21">
        <v>0</v>
      </c>
      <c r="DE157" s="19"/>
      <c r="DF157" s="19">
        <v>0</v>
      </c>
      <c r="DG157" s="19"/>
      <c r="DH157" s="19">
        <v>0</v>
      </c>
      <c r="DI157" s="19"/>
      <c r="DJ157" s="19">
        <v>0</v>
      </c>
      <c r="DK157" s="19"/>
      <c r="DL157" s="19"/>
      <c r="DM157" s="19"/>
      <c r="DN157" s="19"/>
      <c r="DO157" s="19">
        <f t="shared" si="228"/>
        <v>0</v>
      </c>
      <c r="DP157" s="19"/>
      <c r="DQ157" s="19"/>
      <c r="DR157" s="19"/>
      <c r="DS157" s="19"/>
      <c r="DT157" s="19">
        <v>0</v>
      </c>
      <c r="DU157" s="19"/>
      <c r="DV157" s="19">
        <v>0</v>
      </c>
      <c r="DW157" s="19"/>
      <c r="DX157" s="19">
        <v>0</v>
      </c>
      <c r="DY157" s="19"/>
      <c r="DZ157" s="19"/>
      <c r="EA157" s="19">
        <f t="shared" si="229"/>
        <v>0</v>
      </c>
      <c r="EB157" s="19"/>
      <c r="EC157" s="19">
        <f t="shared" si="230"/>
        <v>0</v>
      </c>
      <c r="ED157" s="19"/>
      <c r="EE157" s="19">
        <f t="shared" si="231"/>
        <v>0</v>
      </c>
      <c r="EF157" s="19"/>
      <c r="EG157" s="19">
        <f t="shared" si="232"/>
        <v>0</v>
      </c>
      <c r="EH157" s="19"/>
      <c r="EI157" s="20"/>
      <c r="EJ157" s="19"/>
      <c r="EK157" s="19">
        <f t="shared" si="233"/>
        <v>0</v>
      </c>
      <c r="EL157" s="19"/>
      <c r="EM157" s="19">
        <f t="shared" si="234"/>
        <v>0</v>
      </c>
      <c r="EN157" s="25"/>
      <c r="EO157" s="25"/>
      <c r="EP157" s="26">
        <f t="shared" si="183"/>
        <v>5</v>
      </c>
      <c r="EQ157" s="26">
        <f t="shared" si="183"/>
        <v>2626437.9299200005</v>
      </c>
    </row>
    <row r="158" spans="1:147" s="132" customFormat="1" ht="60" customHeight="1" x14ac:dyDescent="0.25">
      <c r="A158" s="13"/>
      <c r="B158" s="13">
        <v>101</v>
      </c>
      <c r="C158" s="126" t="s">
        <v>477</v>
      </c>
      <c r="D158" s="47" t="s">
        <v>478</v>
      </c>
      <c r="E158" s="15">
        <v>13916</v>
      </c>
      <c r="F158" s="68">
        <v>39.909999999999997</v>
      </c>
      <c r="G158" s="136">
        <v>7.6499999999999999E-2</v>
      </c>
      <c r="H158" s="49">
        <v>1</v>
      </c>
      <c r="I158" s="50"/>
      <c r="J158" s="56">
        <v>1.4</v>
      </c>
      <c r="K158" s="56">
        <v>1.68</v>
      </c>
      <c r="L158" s="56">
        <v>2.23</v>
      </c>
      <c r="M158" s="57">
        <v>2.57</v>
      </c>
      <c r="N158" s="19">
        <v>5</v>
      </c>
      <c r="O158" s="19">
        <f t="shared" si="188"/>
        <v>2861912.0966799995</v>
      </c>
      <c r="P158" s="52"/>
      <c r="Q158" s="19">
        <f t="shared" si="189"/>
        <v>0</v>
      </c>
      <c r="R158" s="21">
        <v>0</v>
      </c>
      <c r="S158" s="19">
        <f t="shared" si="190"/>
        <v>0</v>
      </c>
      <c r="T158" s="19">
        <v>0</v>
      </c>
      <c r="U158" s="19">
        <f t="shared" si="191"/>
        <v>0</v>
      </c>
      <c r="V158" s="19"/>
      <c r="W158" s="19">
        <f t="shared" si="192"/>
        <v>0</v>
      </c>
      <c r="X158" s="19"/>
      <c r="Y158" s="20"/>
      <c r="Z158" s="21">
        <v>0</v>
      </c>
      <c r="AA158" s="19">
        <f t="shared" si="193"/>
        <v>0</v>
      </c>
      <c r="AB158" s="20"/>
      <c r="AC158" s="20"/>
      <c r="AD158" s="21">
        <v>0</v>
      </c>
      <c r="AE158" s="19">
        <f t="shared" si="194"/>
        <v>0</v>
      </c>
      <c r="AF158" s="21">
        <v>0</v>
      </c>
      <c r="AG158" s="19">
        <f t="shared" si="195"/>
        <v>0</v>
      </c>
      <c r="AH158" s="21"/>
      <c r="AI158" s="19">
        <f t="shared" si="196"/>
        <v>0</v>
      </c>
      <c r="AJ158" s="19"/>
      <c r="AK158" s="19">
        <f t="shared" si="197"/>
        <v>0</v>
      </c>
      <c r="AL158" s="21"/>
      <c r="AM158" s="21"/>
      <c r="AN158" s="19">
        <v>0</v>
      </c>
      <c r="AO158" s="19">
        <f t="shared" si="198"/>
        <v>0</v>
      </c>
      <c r="AP158" s="55"/>
      <c r="AQ158" s="19">
        <f t="shared" si="199"/>
        <v>0</v>
      </c>
      <c r="AR158" s="21">
        <v>0</v>
      </c>
      <c r="AS158" s="19">
        <f t="shared" si="200"/>
        <v>0</v>
      </c>
      <c r="AT158" s="21"/>
      <c r="AU158" s="19">
        <f t="shared" si="201"/>
        <v>0</v>
      </c>
      <c r="AV158" s="19"/>
      <c r="AW158" s="19">
        <f t="shared" si="202"/>
        <v>0</v>
      </c>
      <c r="AX158" s="19">
        <v>0</v>
      </c>
      <c r="AY158" s="19">
        <f t="shared" si="203"/>
        <v>0</v>
      </c>
      <c r="AZ158" s="19"/>
      <c r="BA158" s="19">
        <f t="shared" si="204"/>
        <v>0</v>
      </c>
      <c r="BB158" s="19"/>
      <c r="BC158" s="19">
        <f t="shared" si="205"/>
        <v>0</v>
      </c>
      <c r="BD158" s="19"/>
      <c r="BE158" s="19">
        <f t="shared" si="206"/>
        <v>0</v>
      </c>
      <c r="BF158" s="19"/>
      <c r="BG158" s="19">
        <f t="shared" si="207"/>
        <v>0</v>
      </c>
      <c r="BH158" s="19"/>
      <c r="BI158" s="19">
        <f t="shared" si="208"/>
        <v>0</v>
      </c>
      <c r="BJ158" s="19"/>
      <c r="BK158" s="19">
        <f t="shared" si="209"/>
        <v>0</v>
      </c>
      <c r="BL158" s="19"/>
      <c r="BM158" s="19">
        <f t="shared" si="210"/>
        <v>0</v>
      </c>
      <c r="BN158" s="19"/>
      <c r="BO158" s="19">
        <f t="shared" si="211"/>
        <v>0</v>
      </c>
      <c r="BP158" s="19"/>
      <c r="BQ158" s="19">
        <f t="shared" si="212"/>
        <v>0</v>
      </c>
      <c r="BR158" s="19"/>
      <c r="BS158" s="19">
        <f t="shared" si="213"/>
        <v>0</v>
      </c>
      <c r="BT158" s="19"/>
      <c r="BU158" s="19">
        <f t="shared" si="214"/>
        <v>0</v>
      </c>
      <c r="BV158" s="19"/>
      <c r="BW158" s="19">
        <f t="shared" si="215"/>
        <v>0</v>
      </c>
      <c r="BX158" s="23"/>
      <c r="BY158" s="19">
        <f t="shared" si="216"/>
        <v>0</v>
      </c>
      <c r="BZ158" s="19">
        <v>0</v>
      </c>
      <c r="CA158" s="19">
        <f t="shared" si="217"/>
        <v>0</v>
      </c>
      <c r="CB158" s="21">
        <v>0</v>
      </c>
      <c r="CC158" s="19">
        <f t="shared" si="218"/>
        <v>0</v>
      </c>
      <c r="CD158" s="19">
        <v>0</v>
      </c>
      <c r="CE158" s="19">
        <f t="shared" si="219"/>
        <v>0</v>
      </c>
      <c r="CF158" s="19">
        <v>0</v>
      </c>
      <c r="CG158" s="19">
        <f t="shared" si="220"/>
        <v>0</v>
      </c>
      <c r="CH158" s="19">
        <v>0</v>
      </c>
      <c r="CI158" s="19">
        <f t="shared" si="221"/>
        <v>0</v>
      </c>
      <c r="CJ158" s="19"/>
      <c r="CK158" s="19">
        <f t="shared" si="222"/>
        <v>0</v>
      </c>
      <c r="CL158" s="21">
        <v>0</v>
      </c>
      <c r="CM158" s="19">
        <f t="shared" si="223"/>
        <v>0</v>
      </c>
      <c r="CN158" s="19">
        <v>0</v>
      </c>
      <c r="CO158" s="19">
        <f t="shared" si="224"/>
        <v>0</v>
      </c>
      <c r="CP158" s="19">
        <v>0</v>
      </c>
      <c r="CQ158" s="19">
        <f t="shared" si="225"/>
        <v>0</v>
      </c>
      <c r="CR158" s="21">
        <v>0</v>
      </c>
      <c r="CS158" s="19"/>
      <c r="CT158" s="21">
        <v>0</v>
      </c>
      <c r="CU158" s="19"/>
      <c r="CV158" s="21"/>
      <c r="CW158" s="19"/>
      <c r="CX158" s="19"/>
      <c r="CY158" s="19">
        <f t="shared" si="226"/>
        <v>0</v>
      </c>
      <c r="CZ158" s="19">
        <v>0</v>
      </c>
      <c r="DA158" s="19"/>
      <c r="DB158" s="19">
        <v>0</v>
      </c>
      <c r="DC158" s="19">
        <f t="shared" si="227"/>
        <v>0</v>
      </c>
      <c r="DD158" s="21">
        <v>0</v>
      </c>
      <c r="DE158" s="19"/>
      <c r="DF158" s="19">
        <v>0</v>
      </c>
      <c r="DG158" s="19"/>
      <c r="DH158" s="19">
        <v>0</v>
      </c>
      <c r="DI158" s="19"/>
      <c r="DJ158" s="19">
        <v>0</v>
      </c>
      <c r="DK158" s="19"/>
      <c r="DL158" s="19"/>
      <c r="DM158" s="19"/>
      <c r="DN158" s="19"/>
      <c r="DO158" s="19">
        <f t="shared" si="228"/>
        <v>0</v>
      </c>
      <c r="DP158" s="19"/>
      <c r="DQ158" s="19"/>
      <c r="DR158" s="19"/>
      <c r="DS158" s="19"/>
      <c r="DT158" s="19">
        <v>0</v>
      </c>
      <c r="DU158" s="19"/>
      <c r="DV158" s="19">
        <v>0</v>
      </c>
      <c r="DW158" s="19"/>
      <c r="DX158" s="19">
        <v>0</v>
      </c>
      <c r="DY158" s="19"/>
      <c r="DZ158" s="55"/>
      <c r="EA158" s="19">
        <f t="shared" si="229"/>
        <v>0</v>
      </c>
      <c r="EB158" s="19"/>
      <c r="EC158" s="19">
        <f t="shared" si="230"/>
        <v>0</v>
      </c>
      <c r="ED158" s="19"/>
      <c r="EE158" s="19">
        <f t="shared" si="231"/>
        <v>0</v>
      </c>
      <c r="EF158" s="19"/>
      <c r="EG158" s="19">
        <f t="shared" si="232"/>
        <v>0</v>
      </c>
      <c r="EH158" s="19"/>
      <c r="EI158" s="20"/>
      <c r="EJ158" s="19"/>
      <c r="EK158" s="19">
        <f t="shared" si="233"/>
        <v>0</v>
      </c>
      <c r="EL158" s="19"/>
      <c r="EM158" s="19">
        <f t="shared" si="234"/>
        <v>0</v>
      </c>
      <c r="EN158" s="25"/>
      <c r="EO158" s="25"/>
      <c r="EP158" s="26">
        <f t="shared" si="183"/>
        <v>5</v>
      </c>
      <c r="EQ158" s="26">
        <f t="shared" si="183"/>
        <v>2861912.0966799995</v>
      </c>
    </row>
    <row r="159" spans="1:147" s="132" customFormat="1" ht="15.75" customHeight="1" x14ac:dyDescent="0.25">
      <c r="A159" s="13"/>
      <c r="B159" s="13">
        <v>102</v>
      </c>
      <c r="C159" s="126" t="s">
        <v>479</v>
      </c>
      <c r="D159" s="47" t="s">
        <v>480</v>
      </c>
      <c r="E159" s="15">
        <v>13916</v>
      </c>
      <c r="F159" s="49">
        <v>2.62</v>
      </c>
      <c r="G159" s="17"/>
      <c r="H159" s="49">
        <v>1</v>
      </c>
      <c r="I159" s="50"/>
      <c r="J159" s="56">
        <v>1.4</v>
      </c>
      <c r="K159" s="56">
        <v>1.68</v>
      </c>
      <c r="L159" s="56">
        <v>2.23</v>
      </c>
      <c r="M159" s="57">
        <v>2.57</v>
      </c>
      <c r="N159" s="19"/>
      <c r="O159" s="20">
        <f>N159*E159*F159*H159*J159*$O$9</f>
        <v>0</v>
      </c>
      <c r="P159" s="52"/>
      <c r="Q159" s="20"/>
      <c r="R159" s="21">
        <v>0</v>
      </c>
      <c r="S159" s="21"/>
      <c r="T159" s="19"/>
      <c r="U159" s="20"/>
      <c r="V159" s="19"/>
      <c r="W159" s="21"/>
      <c r="X159" s="19"/>
      <c r="Y159" s="20"/>
      <c r="Z159" s="21"/>
      <c r="AA159" s="20"/>
      <c r="AB159" s="20"/>
      <c r="AC159" s="20"/>
      <c r="AD159" s="21"/>
      <c r="AE159" s="20"/>
      <c r="AF159" s="21">
        <v>0</v>
      </c>
      <c r="AG159" s="20"/>
      <c r="AH159" s="21"/>
      <c r="AI159" s="20">
        <f>SUM(AH159*E159*F159*H159*K159*$AI$9)</f>
        <v>0</v>
      </c>
      <c r="AJ159" s="19"/>
      <c r="AK159" s="20"/>
      <c r="AL159" s="21"/>
      <c r="AM159" s="21"/>
      <c r="AN159" s="19"/>
      <c r="AO159" s="20"/>
      <c r="AP159" s="55"/>
      <c r="AQ159" s="20"/>
      <c r="AR159" s="21"/>
      <c r="AS159" s="20"/>
      <c r="AT159" s="21"/>
      <c r="AU159" s="20"/>
      <c r="AV159" s="19"/>
      <c r="AW159" s="20"/>
      <c r="AX159" s="19"/>
      <c r="AY159" s="21"/>
      <c r="AZ159" s="19"/>
      <c r="BA159" s="20"/>
      <c r="BB159" s="19"/>
      <c r="BC159" s="20"/>
      <c r="BD159" s="19"/>
      <c r="BE159" s="20"/>
      <c r="BF159" s="19"/>
      <c r="BG159" s="20"/>
      <c r="BH159" s="19"/>
      <c r="BI159" s="20"/>
      <c r="BJ159" s="19"/>
      <c r="BK159" s="20"/>
      <c r="BL159" s="19"/>
      <c r="BM159" s="20"/>
      <c r="BN159" s="19"/>
      <c r="BO159" s="20"/>
      <c r="BP159" s="19"/>
      <c r="BQ159" s="20"/>
      <c r="BR159" s="19"/>
      <c r="BS159" s="20"/>
      <c r="BT159" s="19"/>
      <c r="BU159" s="20"/>
      <c r="BV159" s="19"/>
      <c r="BW159" s="20"/>
      <c r="BX159" s="23"/>
      <c r="BY159" s="24"/>
      <c r="BZ159" s="19"/>
      <c r="CA159" s="20"/>
      <c r="CB159" s="21"/>
      <c r="CC159" s="20"/>
      <c r="CD159" s="19"/>
      <c r="CE159" s="20"/>
      <c r="CF159" s="19"/>
      <c r="CG159" s="20"/>
      <c r="CH159" s="19"/>
      <c r="CI159" s="20"/>
      <c r="CJ159" s="19"/>
      <c r="CK159" s="20"/>
      <c r="CL159" s="21"/>
      <c r="CM159" s="20"/>
      <c r="CN159" s="19"/>
      <c r="CO159" s="20"/>
      <c r="CP159" s="19"/>
      <c r="CQ159" s="20"/>
      <c r="CR159" s="21"/>
      <c r="CS159" s="20"/>
      <c r="CT159" s="21"/>
      <c r="CU159" s="20"/>
      <c r="CV159" s="21"/>
      <c r="CW159" s="20"/>
      <c r="CX159" s="19"/>
      <c r="CY159" s="20"/>
      <c r="CZ159" s="19"/>
      <c r="DA159" s="20"/>
      <c r="DB159" s="19"/>
      <c r="DC159" s="20"/>
      <c r="DD159" s="21"/>
      <c r="DE159" s="20"/>
      <c r="DF159" s="19"/>
      <c r="DG159" s="20"/>
      <c r="DH159" s="19"/>
      <c r="DI159" s="20"/>
      <c r="DJ159" s="19"/>
      <c r="DK159" s="20"/>
      <c r="DL159" s="19"/>
      <c r="DM159" s="21">
        <f>SUM(DL159*E159*F159*H159*K159*$DM$9)</f>
        <v>0</v>
      </c>
      <c r="DN159" s="19"/>
      <c r="DO159" s="20"/>
      <c r="DP159" s="19"/>
      <c r="DQ159" s="20"/>
      <c r="DR159" s="19"/>
      <c r="DS159" s="20"/>
      <c r="DT159" s="19"/>
      <c r="DU159" s="20"/>
      <c r="DV159" s="19"/>
      <c r="DW159" s="20"/>
      <c r="DX159" s="19"/>
      <c r="DY159" s="20"/>
      <c r="DZ159" s="19"/>
      <c r="EA159" s="20"/>
      <c r="EB159" s="19"/>
      <c r="EC159" s="20"/>
      <c r="ED159" s="19"/>
      <c r="EE159" s="20"/>
      <c r="EF159" s="19"/>
      <c r="EG159" s="20"/>
      <c r="EH159" s="19"/>
      <c r="EI159" s="20"/>
      <c r="EJ159" s="19"/>
      <c r="EK159" s="20"/>
      <c r="EL159" s="19"/>
      <c r="EM159" s="20"/>
      <c r="EN159" s="25"/>
      <c r="EO159" s="25"/>
      <c r="EP159" s="26">
        <f t="shared" si="183"/>
        <v>0</v>
      </c>
      <c r="EQ159" s="26">
        <f t="shared" si="183"/>
        <v>0</v>
      </c>
    </row>
    <row r="160" spans="1:147" ht="15" x14ac:dyDescent="0.25">
      <c r="A160" s="182">
        <v>20</v>
      </c>
      <c r="B160" s="182"/>
      <c r="C160" s="201" t="s">
        <v>481</v>
      </c>
      <c r="D160" s="199" t="s">
        <v>482</v>
      </c>
      <c r="E160" s="189">
        <v>13916</v>
      </c>
      <c r="F160" s="190"/>
      <c r="G160" s="191"/>
      <c r="H160" s="185"/>
      <c r="I160" s="193"/>
      <c r="J160" s="196">
        <v>1.4</v>
      </c>
      <c r="K160" s="196">
        <v>1.68</v>
      </c>
      <c r="L160" s="196">
        <v>2.23</v>
      </c>
      <c r="M160" s="195">
        <v>2.57</v>
      </c>
      <c r="N160" s="55">
        <f>SUM(N161:N166)</f>
        <v>5</v>
      </c>
      <c r="O160" s="55">
        <f t="shared" ref="O160:BZ160" si="235">SUM(O161:O166)</f>
        <v>72084.87999999999</v>
      </c>
      <c r="P160" s="55">
        <f t="shared" si="235"/>
        <v>0</v>
      </c>
      <c r="Q160" s="55">
        <f t="shared" si="235"/>
        <v>0</v>
      </c>
      <c r="R160" s="55">
        <f t="shared" si="235"/>
        <v>0</v>
      </c>
      <c r="S160" s="55">
        <f t="shared" si="235"/>
        <v>0</v>
      </c>
      <c r="T160" s="187">
        <f t="shared" si="235"/>
        <v>0</v>
      </c>
      <c r="U160" s="187">
        <f t="shared" si="235"/>
        <v>0</v>
      </c>
      <c r="V160" s="55">
        <f t="shared" si="235"/>
        <v>0</v>
      </c>
      <c r="W160" s="55">
        <f t="shared" si="235"/>
        <v>0</v>
      </c>
      <c r="X160" s="55">
        <f t="shared" si="235"/>
        <v>0</v>
      </c>
      <c r="Y160" s="55">
        <f t="shared" si="235"/>
        <v>0</v>
      </c>
      <c r="Z160" s="55">
        <f t="shared" si="235"/>
        <v>90</v>
      </c>
      <c r="AA160" s="55">
        <f t="shared" si="235"/>
        <v>1297527.8399999999</v>
      </c>
      <c r="AB160" s="55">
        <f t="shared" si="235"/>
        <v>0</v>
      </c>
      <c r="AC160" s="55">
        <f t="shared" si="235"/>
        <v>0</v>
      </c>
      <c r="AD160" s="55">
        <f t="shared" si="235"/>
        <v>0</v>
      </c>
      <c r="AE160" s="55">
        <f t="shared" si="235"/>
        <v>0</v>
      </c>
      <c r="AF160" s="55">
        <f t="shared" si="235"/>
        <v>0</v>
      </c>
      <c r="AG160" s="55">
        <f t="shared" si="235"/>
        <v>0</v>
      </c>
      <c r="AH160" s="55">
        <f t="shared" si="235"/>
        <v>20</v>
      </c>
      <c r="AI160" s="55">
        <f t="shared" si="235"/>
        <v>346007.42399999994</v>
      </c>
      <c r="AJ160" s="55">
        <f t="shared" si="235"/>
        <v>43</v>
      </c>
      <c r="AK160" s="55">
        <f t="shared" si="235"/>
        <v>1244535.7119999998</v>
      </c>
      <c r="AL160" s="55">
        <f t="shared" si="235"/>
        <v>0</v>
      </c>
      <c r="AM160" s="55">
        <f t="shared" si="235"/>
        <v>0</v>
      </c>
      <c r="AN160" s="55">
        <f t="shared" si="235"/>
        <v>0</v>
      </c>
      <c r="AO160" s="55">
        <f t="shared" si="235"/>
        <v>0</v>
      </c>
      <c r="AP160" s="187">
        <f t="shared" si="235"/>
        <v>0</v>
      </c>
      <c r="AQ160" s="187">
        <f t="shared" si="235"/>
        <v>0</v>
      </c>
      <c r="AR160" s="55">
        <f t="shared" si="235"/>
        <v>0</v>
      </c>
      <c r="AS160" s="55">
        <f t="shared" si="235"/>
        <v>0</v>
      </c>
      <c r="AT160" s="55">
        <f t="shared" si="235"/>
        <v>0</v>
      </c>
      <c r="AU160" s="55">
        <f t="shared" si="235"/>
        <v>0</v>
      </c>
      <c r="AV160" s="55">
        <f t="shared" si="235"/>
        <v>0</v>
      </c>
      <c r="AW160" s="55">
        <f t="shared" si="235"/>
        <v>0</v>
      </c>
      <c r="AX160" s="187">
        <f t="shared" si="235"/>
        <v>78</v>
      </c>
      <c r="AY160" s="187">
        <f t="shared" si="235"/>
        <v>1586646.656</v>
      </c>
      <c r="AZ160" s="55">
        <f t="shared" si="235"/>
        <v>312</v>
      </c>
      <c r="BA160" s="55">
        <f t="shared" si="235"/>
        <v>6969633.7760000005</v>
      </c>
      <c r="BB160" s="55">
        <f t="shared" si="235"/>
        <v>30</v>
      </c>
      <c r="BC160" s="55">
        <f t="shared" si="235"/>
        <v>432509.27999999997</v>
      </c>
      <c r="BD160" s="55">
        <f t="shared" si="235"/>
        <v>24</v>
      </c>
      <c r="BE160" s="55">
        <f t="shared" si="235"/>
        <v>346007.424</v>
      </c>
      <c r="BF160" s="55">
        <f t="shared" si="235"/>
        <v>0</v>
      </c>
      <c r="BG160" s="55">
        <f t="shared" si="235"/>
        <v>0</v>
      </c>
      <c r="BH160" s="55">
        <f t="shared" si="235"/>
        <v>18</v>
      </c>
      <c r="BI160" s="55">
        <f t="shared" si="235"/>
        <v>259505.56799999997</v>
      </c>
      <c r="BJ160" s="55">
        <f t="shared" si="235"/>
        <v>0</v>
      </c>
      <c r="BK160" s="55">
        <f t="shared" si="235"/>
        <v>0</v>
      </c>
      <c r="BL160" s="55">
        <f t="shared" si="235"/>
        <v>10</v>
      </c>
      <c r="BM160" s="55">
        <f t="shared" si="235"/>
        <v>144169.75999999998</v>
      </c>
      <c r="BN160" s="55">
        <f t="shared" si="235"/>
        <v>100</v>
      </c>
      <c r="BO160" s="55">
        <f t="shared" si="235"/>
        <v>1441697.5999999999</v>
      </c>
      <c r="BP160" s="55">
        <f t="shared" si="235"/>
        <v>81</v>
      </c>
      <c r="BQ160" s="55">
        <f t="shared" si="235"/>
        <v>1167775.0559999999</v>
      </c>
      <c r="BR160" s="55">
        <f t="shared" si="235"/>
        <v>0</v>
      </c>
      <c r="BS160" s="55">
        <f t="shared" si="235"/>
        <v>0</v>
      </c>
      <c r="BT160" s="55">
        <f t="shared" si="235"/>
        <v>30</v>
      </c>
      <c r="BU160" s="55">
        <f t="shared" si="235"/>
        <v>432509.27999999997</v>
      </c>
      <c r="BV160" s="55">
        <f t="shared" si="235"/>
        <v>0</v>
      </c>
      <c r="BW160" s="55">
        <f t="shared" si="235"/>
        <v>0</v>
      </c>
      <c r="BX160" s="55">
        <f t="shared" si="235"/>
        <v>0</v>
      </c>
      <c r="BY160" s="55">
        <f t="shared" si="235"/>
        <v>0</v>
      </c>
      <c r="BZ160" s="55">
        <f t="shared" si="235"/>
        <v>8</v>
      </c>
      <c r="CA160" s="55">
        <f t="shared" ref="CA160:EL160" si="236">SUM(CA161:CA166)</f>
        <v>115335.80799999999</v>
      </c>
      <c r="CB160" s="55">
        <f t="shared" si="236"/>
        <v>15</v>
      </c>
      <c r="CC160" s="55">
        <f t="shared" si="236"/>
        <v>216254.63999999998</v>
      </c>
      <c r="CD160" s="187">
        <f t="shared" si="236"/>
        <v>4</v>
      </c>
      <c r="CE160" s="187">
        <f t="shared" si="236"/>
        <v>57667.903999999995</v>
      </c>
      <c r="CF160" s="55">
        <f t="shared" si="236"/>
        <v>0</v>
      </c>
      <c r="CG160" s="55">
        <f t="shared" si="236"/>
        <v>0</v>
      </c>
      <c r="CH160" s="55">
        <f t="shared" si="236"/>
        <v>0</v>
      </c>
      <c r="CI160" s="55">
        <f t="shared" si="236"/>
        <v>0</v>
      </c>
      <c r="CJ160" s="55">
        <f t="shared" si="236"/>
        <v>7</v>
      </c>
      <c r="CK160" s="55">
        <f t="shared" si="236"/>
        <v>100918.83199999999</v>
      </c>
      <c r="CL160" s="55">
        <f t="shared" si="236"/>
        <v>0</v>
      </c>
      <c r="CM160" s="55">
        <f t="shared" si="236"/>
        <v>0</v>
      </c>
      <c r="CN160" s="55">
        <f t="shared" si="236"/>
        <v>0</v>
      </c>
      <c r="CO160" s="55">
        <f t="shared" si="236"/>
        <v>0</v>
      </c>
      <c r="CP160" s="55">
        <f t="shared" si="236"/>
        <v>0</v>
      </c>
      <c r="CQ160" s="55">
        <f t="shared" si="236"/>
        <v>0</v>
      </c>
      <c r="CR160" s="55">
        <f t="shared" si="236"/>
        <v>0</v>
      </c>
      <c r="CS160" s="55">
        <f t="shared" si="236"/>
        <v>0</v>
      </c>
      <c r="CT160" s="55">
        <f t="shared" si="236"/>
        <v>0</v>
      </c>
      <c r="CU160" s="55">
        <f t="shared" si="236"/>
        <v>0</v>
      </c>
      <c r="CV160" s="55">
        <f t="shared" si="236"/>
        <v>0</v>
      </c>
      <c r="CW160" s="55">
        <f t="shared" si="236"/>
        <v>0</v>
      </c>
      <c r="CX160" s="55">
        <f t="shared" si="236"/>
        <v>0</v>
      </c>
      <c r="CY160" s="55">
        <f t="shared" si="236"/>
        <v>0</v>
      </c>
      <c r="CZ160" s="55">
        <f t="shared" si="236"/>
        <v>0</v>
      </c>
      <c r="DA160" s="55">
        <f t="shared" si="236"/>
        <v>0</v>
      </c>
      <c r="DB160" s="55">
        <f t="shared" si="236"/>
        <v>35</v>
      </c>
      <c r="DC160" s="55">
        <f t="shared" si="236"/>
        <v>605512.99199999997</v>
      </c>
      <c r="DD160" s="55">
        <f t="shared" si="236"/>
        <v>36</v>
      </c>
      <c r="DE160" s="55">
        <f t="shared" si="236"/>
        <v>622813.36319999991</v>
      </c>
      <c r="DF160" s="55">
        <f t="shared" si="236"/>
        <v>0</v>
      </c>
      <c r="DG160" s="55">
        <f t="shared" si="236"/>
        <v>0</v>
      </c>
      <c r="DH160" s="55">
        <f t="shared" si="236"/>
        <v>9</v>
      </c>
      <c r="DI160" s="55">
        <f t="shared" si="236"/>
        <v>155703.34079999998</v>
      </c>
      <c r="DJ160" s="55">
        <f t="shared" si="236"/>
        <v>10</v>
      </c>
      <c r="DK160" s="55">
        <f t="shared" si="236"/>
        <v>173003.71199999997</v>
      </c>
      <c r="DL160" s="55">
        <f t="shared" si="236"/>
        <v>15</v>
      </c>
      <c r="DM160" s="55">
        <f t="shared" si="236"/>
        <v>259505.568</v>
      </c>
      <c r="DN160" s="55">
        <f t="shared" si="236"/>
        <v>7</v>
      </c>
      <c r="DO160" s="55">
        <f t="shared" si="236"/>
        <v>121102.5984</v>
      </c>
      <c r="DP160" s="55">
        <f t="shared" si="236"/>
        <v>0</v>
      </c>
      <c r="DQ160" s="55">
        <f t="shared" si="236"/>
        <v>0</v>
      </c>
      <c r="DR160" s="55">
        <f t="shared" si="236"/>
        <v>1</v>
      </c>
      <c r="DS160" s="55">
        <f t="shared" si="236"/>
        <v>17300.371200000001</v>
      </c>
      <c r="DT160" s="55">
        <f t="shared" si="236"/>
        <v>1</v>
      </c>
      <c r="DU160" s="55">
        <f t="shared" si="236"/>
        <v>17300.371200000001</v>
      </c>
      <c r="DV160" s="55">
        <f t="shared" si="236"/>
        <v>0</v>
      </c>
      <c r="DW160" s="55">
        <f t="shared" si="236"/>
        <v>0</v>
      </c>
      <c r="DX160" s="55">
        <f t="shared" si="236"/>
        <v>0</v>
      </c>
      <c r="DY160" s="55">
        <f t="shared" si="236"/>
        <v>0</v>
      </c>
      <c r="DZ160" s="55">
        <f t="shared" si="236"/>
        <v>0</v>
      </c>
      <c r="EA160" s="55">
        <f t="shared" si="236"/>
        <v>0</v>
      </c>
      <c r="EB160" s="55">
        <f t="shared" si="236"/>
        <v>0</v>
      </c>
      <c r="EC160" s="55">
        <f t="shared" si="236"/>
        <v>0</v>
      </c>
      <c r="ED160" s="55">
        <f t="shared" si="236"/>
        <v>0</v>
      </c>
      <c r="EE160" s="55">
        <f t="shared" si="236"/>
        <v>0</v>
      </c>
      <c r="EF160" s="55">
        <f t="shared" si="236"/>
        <v>0</v>
      </c>
      <c r="EG160" s="55">
        <f t="shared" si="236"/>
        <v>0</v>
      </c>
      <c r="EH160" s="187">
        <f t="shared" si="236"/>
        <v>0</v>
      </c>
      <c r="EI160" s="187">
        <f t="shared" si="236"/>
        <v>0</v>
      </c>
      <c r="EJ160" s="55">
        <f t="shared" si="236"/>
        <v>0</v>
      </c>
      <c r="EK160" s="55">
        <f t="shared" si="236"/>
        <v>0</v>
      </c>
      <c r="EL160" s="55">
        <f t="shared" si="236"/>
        <v>0</v>
      </c>
      <c r="EM160" s="55">
        <f t="shared" ref="EM160:EQ160" si="237">SUM(EM161:EM166)</f>
        <v>0</v>
      </c>
      <c r="EN160" s="55"/>
      <c r="EO160" s="55"/>
      <c r="EP160" s="55">
        <f t="shared" si="237"/>
        <v>989</v>
      </c>
      <c r="EQ160" s="55">
        <f t="shared" si="237"/>
        <v>18203029.7568</v>
      </c>
    </row>
    <row r="161" spans="1:147" x14ac:dyDescent="0.25">
      <c r="A161" s="13"/>
      <c r="B161" s="13">
        <v>103</v>
      </c>
      <c r="C161" s="126" t="s">
        <v>483</v>
      </c>
      <c r="D161" s="63" t="s">
        <v>484</v>
      </c>
      <c r="E161" s="15">
        <v>13916</v>
      </c>
      <c r="F161" s="16">
        <v>0.74</v>
      </c>
      <c r="G161" s="17"/>
      <c r="H161" s="49">
        <v>1</v>
      </c>
      <c r="I161" s="50"/>
      <c r="J161" s="48">
        <v>1.4</v>
      </c>
      <c r="K161" s="48">
        <v>1.68</v>
      </c>
      <c r="L161" s="48">
        <v>2.23</v>
      </c>
      <c r="M161" s="51">
        <v>2.57</v>
      </c>
      <c r="N161" s="19">
        <v>5</v>
      </c>
      <c r="O161" s="20">
        <f>N161*E161*F161*H161*J161*$O$9</f>
        <v>72084.87999999999</v>
      </c>
      <c r="P161" s="52"/>
      <c r="Q161" s="20">
        <f>P161*E161*F161*H161*J161*$Q$9</f>
        <v>0</v>
      </c>
      <c r="R161" s="21"/>
      <c r="S161" s="21">
        <f t="shared" ref="S161:S166" si="238">R161*E161*F161*H161*J161*$S$9</f>
        <v>0</v>
      </c>
      <c r="T161" s="19"/>
      <c r="U161" s="20">
        <f>SUM(T161*E161*F161*H161*J161*$U$9)</f>
        <v>0</v>
      </c>
      <c r="V161" s="19"/>
      <c r="W161" s="21">
        <f t="shared" ref="W161:W166" si="239">SUM(V161*E161*F161*H161*J161*$W$9)</f>
        <v>0</v>
      </c>
      <c r="X161" s="19"/>
      <c r="Y161" s="20">
        <f t="shared" ref="Y161:Y166" si="240">SUM(X161*E161*F161*H161*J161*$Y$9)</f>
        <v>0</v>
      </c>
      <c r="Z161" s="21">
        <v>90</v>
      </c>
      <c r="AA161" s="20">
        <f t="shared" ref="AA161:AA166" si="241">SUM(Z161*E161*F161*H161*J161*$AA$9)</f>
        <v>1297527.8399999999</v>
      </c>
      <c r="AB161" s="20"/>
      <c r="AC161" s="20"/>
      <c r="AD161" s="21"/>
      <c r="AE161" s="20">
        <f t="shared" ref="AE161:AE166" si="242">SUM(AD161*E161*F161*H161*J161*$AE$9)</f>
        <v>0</v>
      </c>
      <c r="AF161" s="21"/>
      <c r="AG161" s="20">
        <f t="shared" ref="AG161:AG166" si="243">SUM(AF161*E161*F161*H161*K161*$AG$9)</f>
        <v>0</v>
      </c>
      <c r="AH161" s="21">
        <v>20</v>
      </c>
      <c r="AI161" s="20">
        <f t="shared" ref="AI161:AI166" si="244">SUM(AH161*E161*F161*H161*K161*$AI$9)</f>
        <v>346007.42399999994</v>
      </c>
      <c r="AJ161" s="19">
        <v>10</v>
      </c>
      <c r="AK161" s="20">
        <f t="shared" ref="AK161:AK166" si="245">SUM(AJ161*E161*F161*H161*J161*$AK$9)</f>
        <v>144169.75999999998</v>
      </c>
      <c r="AL161" s="21"/>
      <c r="AM161" s="21">
        <f t="shared" ref="AM161:AM166" si="246">SUM(AL161*E161*F161*H161*J161*$AM$9)</f>
        <v>0</v>
      </c>
      <c r="AN161" s="19"/>
      <c r="AO161" s="20">
        <f t="shared" ref="AO161:AO166" si="247">SUM(AN161*E161*F161*H161*J161*$AO$9)</f>
        <v>0</v>
      </c>
      <c r="AP161" s="55"/>
      <c r="AQ161" s="20">
        <f t="shared" ref="AQ161:AQ166" si="248">SUM(AP161*E161*F161*H161*J161*$AQ$9)</f>
        <v>0</v>
      </c>
      <c r="AR161" s="21"/>
      <c r="AS161" s="20">
        <f t="shared" ref="AS161:AS166" si="249">SUM(E161*F161*H161*J161*AR161*$AS$9)</f>
        <v>0</v>
      </c>
      <c r="AT161" s="21"/>
      <c r="AU161" s="20">
        <f t="shared" ref="AU161:AU166" si="250">SUM(AT161*E161*F161*H161*J161*$AU$9)</f>
        <v>0</v>
      </c>
      <c r="AV161" s="19"/>
      <c r="AW161" s="20">
        <f t="shared" ref="AW161:AW166" si="251">SUM(AV161*E161*F161*H161*J161*$AW$9)</f>
        <v>0</v>
      </c>
      <c r="AX161" s="19">
        <v>17</v>
      </c>
      <c r="AY161" s="21">
        <f t="shared" ref="AY161:AY166" si="252">SUM(AX161*E161*F161*H161*J161*$AY$9)</f>
        <v>245088.59199999998</v>
      </c>
      <c r="AZ161" s="19">
        <v>35</v>
      </c>
      <c r="BA161" s="20">
        <f t="shared" ref="BA161:BA166" si="253">SUM(AZ161*E161*F161*H161*J161*$BA$9)</f>
        <v>504594.16</v>
      </c>
      <c r="BB161" s="19">
        <v>30</v>
      </c>
      <c r="BC161" s="20">
        <f t="shared" ref="BC161:BC166" si="254">SUM(BB161*E161*F161*H161*J161*$BC$9)</f>
        <v>432509.27999999997</v>
      </c>
      <c r="BD161" s="19">
        <v>24</v>
      </c>
      <c r="BE161" s="20">
        <f t="shared" ref="BE161:BE166" si="255">SUM(BD161*E161*F161*H161*J161*$BE$9)</f>
        <v>346007.424</v>
      </c>
      <c r="BF161" s="19"/>
      <c r="BG161" s="20">
        <f t="shared" ref="BG161:BG166" si="256">SUM(BF161*E161*F161*H161*J161*$BG$9)</f>
        <v>0</v>
      </c>
      <c r="BH161" s="19">
        <v>18</v>
      </c>
      <c r="BI161" s="20">
        <f t="shared" ref="BI161:BI166" si="257">BH161*E161*F161*H161*J161*$BI$9</f>
        <v>259505.56799999997</v>
      </c>
      <c r="BJ161" s="19"/>
      <c r="BK161" s="20">
        <f t="shared" ref="BK161:BK166" si="258">BJ161*E161*F161*H161*J161*$BK$9</f>
        <v>0</v>
      </c>
      <c r="BL161" s="19">
        <v>10</v>
      </c>
      <c r="BM161" s="20">
        <f t="shared" ref="BM161:BM166" si="259">BL161*E161*F161*H161*J161*$BM$9</f>
        <v>144169.75999999998</v>
      </c>
      <c r="BN161" s="19">
        <v>100</v>
      </c>
      <c r="BO161" s="20">
        <f t="shared" ref="BO161:BO166" si="260">SUM(BN161*E161*F161*H161*J161*$BO$9)</f>
        <v>1441697.5999999999</v>
      </c>
      <c r="BP161" s="19">
        <v>81</v>
      </c>
      <c r="BQ161" s="20">
        <f t="shared" ref="BQ161:BQ166" si="261">SUM(BP161*E161*F161*H161*J161*$BQ$9)</f>
        <v>1167775.0559999999</v>
      </c>
      <c r="BR161" s="19"/>
      <c r="BS161" s="20">
        <f t="shared" ref="BS161:BS166" si="262">SUM(BR161*E161*F161*H161*J161*$BS$9)</f>
        <v>0</v>
      </c>
      <c r="BT161" s="19">
        <v>30</v>
      </c>
      <c r="BU161" s="20">
        <f t="shared" ref="BU161:BU166" si="263">SUM(BT161*E161*F161*H161*J161*$BU$9)</f>
        <v>432509.27999999997</v>
      </c>
      <c r="BV161" s="19"/>
      <c r="BW161" s="20">
        <f t="shared" ref="BW161:BW166" si="264">SUM(BV161*E161*F161*H161*J161*$BW$9)</f>
        <v>0</v>
      </c>
      <c r="BX161" s="23"/>
      <c r="BY161" s="24">
        <f t="shared" ref="BY161:BY166" si="265">BX161*E161*F161*H161*J161*$BY$9</f>
        <v>0</v>
      </c>
      <c r="BZ161" s="19">
        <v>8</v>
      </c>
      <c r="CA161" s="20">
        <f t="shared" ref="CA161:CA166" si="266">SUM(BZ161*E161*F161*H161*J161*$CA$9)</f>
        <v>115335.80799999999</v>
      </c>
      <c r="CB161" s="21">
        <v>15</v>
      </c>
      <c r="CC161" s="20">
        <f t="shared" ref="CC161:CC166" si="267">SUM(CB161*E161*F161*H161*J161*$CC$9)</f>
        <v>216254.63999999998</v>
      </c>
      <c r="CD161" s="19">
        <v>4</v>
      </c>
      <c r="CE161" s="20">
        <f t="shared" ref="CE161:CE166" si="268">SUM(CD161*E161*F161*H161*J161*$CE$9)</f>
        <v>57667.903999999995</v>
      </c>
      <c r="CF161" s="19"/>
      <c r="CG161" s="20">
        <f t="shared" ref="CG161:CG166" si="269">SUM(CF161*E161*F161*H161*J161*$CG$9)</f>
        <v>0</v>
      </c>
      <c r="CH161" s="19"/>
      <c r="CI161" s="20">
        <f t="shared" ref="CI161:CI166" si="270">CH161*E161*F161*H161*J161*$CI$9</f>
        <v>0</v>
      </c>
      <c r="CJ161" s="19">
        <v>7</v>
      </c>
      <c r="CK161" s="20">
        <f t="shared" ref="CK161:CK166" si="271">SUM(CJ161*E161*F161*H161*J161*$CK$9)</f>
        <v>100918.83199999999</v>
      </c>
      <c r="CL161" s="21"/>
      <c r="CM161" s="20">
        <f t="shared" ref="CM161:CM166" si="272">SUM(CL161*E161*F161*H161*K161*$CM$9)</f>
        <v>0</v>
      </c>
      <c r="CN161" s="19"/>
      <c r="CO161" s="20">
        <f t="shared" ref="CO161:CO166" si="273">SUM(CN161*E161*F161*H161*K161*$CO$9)</f>
        <v>0</v>
      </c>
      <c r="CP161" s="19"/>
      <c r="CQ161" s="20">
        <f t="shared" ref="CQ161:CQ166" si="274">SUM(CP161*E161*F161*H161*K161*$CQ$9)</f>
        <v>0</v>
      </c>
      <c r="CR161" s="21"/>
      <c r="CS161" s="20">
        <f t="shared" ref="CS161:CS166" si="275">SUM(CR161*E161*F161*H161*K161*$CS$9)</f>
        <v>0</v>
      </c>
      <c r="CT161" s="21"/>
      <c r="CU161" s="20">
        <f t="shared" ref="CU161:CU166" si="276">SUM(CT161*E161*F161*H161*K161*$CU$9)</f>
        <v>0</v>
      </c>
      <c r="CV161" s="21"/>
      <c r="CW161" s="20">
        <f t="shared" ref="CW161:CW166" si="277">SUM(CV161*E161*F161*H161*K161*$CW$9)</f>
        <v>0</v>
      </c>
      <c r="CX161" s="19"/>
      <c r="CY161" s="20">
        <f t="shared" ref="CY161:CY166" si="278">SUM(CX161*E161*F161*H161*K161*$CY$9)</f>
        <v>0</v>
      </c>
      <c r="CZ161" s="19"/>
      <c r="DA161" s="20">
        <f t="shared" ref="DA161:DA166" si="279">SUM(CZ161*E161*F161*H161*K161*$DA$9)</f>
        <v>0</v>
      </c>
      <c r="DB161" s="19">
        <v>35</v>
      </c>
      <c r="DC161" s="20">
        <f t="shared" ref="DC161:DC166" si="280">SUM(DB161*E161*F161*H161*K161*$DC$9)</f>
        <v>605512.99199999997</v>
      </c>
      <c r="DD161" s="21">
        <v>36</v>
      </c>
      <c r="DE161" s="20">
        <f t="shared" ref="DE161:DE166" si="281">SUM(DD161*E161*F161*H161*K161*$DE$9)</f>
        <v>622813.36319999991</v>
      </c>
      <c r="DF161" s="19"/>
      <c r="DG161" s="20">
        <f t="shared" ref="DG161:DG166" si="282">SUM(DF161*E161*F161*H161*K161*$DG$9)</f>
        <v>0</v>
      </c>
      <c r="DH161" s="19">
        <v>9</v>
      </c>
      <c r="DI161" s="20">
        <f t="shared" ref="DI161:DI166" si="283">SUM(DH161*E161*F161*H161*K161*$DI$9)</f>
        <v>155703.34079999998</v>
      </c>
      <c r="DJ161" s="19">
        <v>10</v>
      </c>
      <c r="DK161" s="20">
        <f t="shared" ref="DK161:DK166" si="284">SUM(DJ161*E161*F161*H161*K161*$DK$9)</f>
        <v>173003.71199999997</v>
      </c>
      <c r="DL161" s="19">
        <v>15</v>
      </c>
      <c r="DM161" s="21">
        <f t="shared" ref="DM161:DM166" si="285">SUM(DL161*E161*F161*H161*K161*$DM$9)</f>
        <v>259505.568</v>
      </c>
      <c r="DN161" s="19">
        <v>7</v>
      </c>
      <c r="DO161" s="20">
        <f t="shared" ref="DO161:DO166" si="286">SUM(DN161*E161*F161*H161*K161*$DO$9)</f>
        <v>121102.5984</v>
      </c>
      <c r="DP161" s="19"/>
      <c r="DQ161" s="20">
        <f t="shared" ref="DQ161:DQ166" si="287">DP161*E161*F161*H161*K161*$DQ$9</f>
        <v>0</v>
      </c>
      <c r="DR161" s="19">
        <v>1</v>
      </c>
      <c r="DS161" s="20">
        <f t="shared" ref="DS161:DS166" si="288">SUM(DR161*E161*F161*H161*K161*$DS$9)</f>
        <v>17300.371200000001</v>
      </c>
      <c r="DT161" s="19">
        <v>1</v>
      </c>
      <c r="DU161" s="20">
        <f t="shared" ref="DU161:DU166" si="289">SUM(DT161*E161*F161*H161*K161*$DU$9)</f>
        <v>17300.371200000001</v>
      </c>
      <c r="DV161" s="19"/>
      <c r="DW161" s="20">
        <f t="shared" ref="DW161:DW166" si="290">SUM(DV161*E161*F161*H161*L161*$DW$9)</f>
        <v>0</v>
      </c>
      <c r="DX161" s="19"/>
      <c r="DY161" s="20">
        <f t="shared" ref="DY161:DY166" si="291">SUM(DX161*E161*F161*H161*M161*$DY$9)</f>
        <v>0</v>
      </c>
      <c r="DZ161" s="19"/>
      <c r="EA161" s="20">
        <f t="shared" ref="EA161:EA166" si="292">SUM(DZ161*E161*F161*H161*J161*$EA$9)</f>
        <v>0</v>
      </c>
      <c r="EB161" s="19"/>
      <c r="EC161" s="20">
        <f t="shared" ref="EC161:EC166" si="293">SUM(EB161*E161*F161*H161*J161*$EC$9)</f>
        <v>0</v>
      </c>
      <c r="ED161" s="19"/>
      <c r="EE161" s="20">
        <f t="shared" ref="EE161:EE166" si="294">SUM(ED161*E161*F161*H161*J161*$EE$9)</f>
        <v>0</v>
      </c>
      <c r="EF161" s="19"/>
      <c r="EG161" s="20">
        <f t="shared" ref="EG161:EG166" si="295">SUM(EF161*E161*F161*H161*J161*$EG$9)</f>
        <v>0</v>
      </c>
      <c r="EH161" s="19"/>
      <c r="EI161" s="20">
        <f t="shared" ref="EI161:EI166" si="296">EH161*E161*F161*H161*J161*$EI$9</f>
        <v>0</v>
      </c>
      <c r="EJ161" s="19"/>
      <c r="EK161" s="20">
        <f t="shared" ref="EK161:EK166" si="297">EJ161*E161*F161*H161*J161*$EK$9</f>
        <v>0</v>
      </c>
      <c r="EL161" s="19"/>
      <c r="EM161" s="20"/>
      <c r="EN161" s="25"/>
      <c r="EO161" s="25"/>
      <c r="EP161" s="26">
        <f t="shared" ref="EP161:EQ166" si="298">SUM(N161,X161,P161,R161,Z161,T161,V161,AD161,AF161,AH161,AJ161,AL161,AR161,AT161,AV161,AP161,CL161,CR161,CV161,BZ161,CB161,DB161,DD161,DF161,DH161,DJ161,DL161,DN161,AX161,AN161,AZ161,BB161,BD161,BF161,BH161,BJ161,BL161,BN161,BP161,BR161,BT161,ED161,EF161,DZ161,EB161,BV161,BX161,CT161,CN161,CP161,CX161,CZ161,CD161,CF161,CH161,CJ161,DP161,DR161,DT161,DV161,DX161,EH161,EJ161,EL161)</f>
        <v>618</v>
      </c>
      <c r="EQ161" s="26">
        <f t="shared" si="298"/>
        <v>9296066.1248000003</v>
      </c>
    </row>
    <row r="162" spans="1:147" ht="45" customHeight="1" x14ac:dyDescent="0.25">
      <c r="A162" s="13"/>
      <c r="B162" s="13">
        <v>104</v>
      </c>
      <c r="C162" s="126" t="s">
        <v>485</v>
      </c>
      <c r="D162" s="63" t="s">
        <v>486</v>
      </c>
      <c r="E162" s="15">
        <v>13916</v>
      </c>
      <c r="F162" s="16">
        <v>1.1200000000000001</v>
      </c>
      <c r="G162" s="17"/>
      <c r="H162" s="49">
        <v>1</v>
      </c>
      <c r="I162" s="50"/>
      <c r="J162" s="48">
        <v>1.4</v>
      </c>
      <c r="K162" s="48">
        <v>1.68</v>
      </c>
      <c r="L162" s="48">
        <v>2.23</v>
      </c>
      <c r="M162" s="51">
        <v>2.57</v>
      </c>
      <c r="N162" s="19"/>
      <c r="O162" s="20">
        <f>N162*E162*F162*H162*J162*$O$9</f>
        <v>0</v>
      </c>
      <c r="P162" s="52"/>
      <c r="Q162" s="20">
        <f>P162*E162*F162*H162*J162*$Q$9</f>
        <v>0</v>
      </c>
      <c r="R162" s="21"/>
      <c r="S162" s="21">
        <f t="shared" si="238"/>
        <v>0</v>
      </c>
      <c r="T162" s="19"/>
      <c r="U162" s="20">
        <f>SUM(T162*E162*F162*H162*J162*$U$9)</f>
        <v>0</v>
      </c>
      <c r="V162" s="19"/>
      <c r="W162" s="21">
        <f t="shared" si="239"/>
        <v>0</v>
      </c>
      <c r="X162" s="19"/>
      <c r="Y162" s="20">
        <f t="shared" si="240"/>
        <v>0</v>
      </c>
      <c r="Z162" s="21"/>
      <c r="AA162" s="20">
        <f t="shared" si="241"/>
        <v>0</v>
      </c>
      <c r="AB162" s="20"/>
      <c r="AC162" s="20"/>
      <c r="AD162" s="21"/>
      <c r="AE162" s="20">
        <f t="shared" si="242"/>
        <v>0</v>
      </c>
      <c r="AF162" s="21"/>
      <c r="AG162" s="20">
        <f t="shared" si="243"/>
        <v>0</v>
      </c>
      <c r="AH162" s="21"/>
      <c r="AI162" s="20">
        <f t="shared" si="244"/>
        <v>0</v>
      </c>
      <c r="AJ162" s="19"/>
      <c r="AK162" s="20">
        <f t="shared" si="245"/>
        <v>0</v>
      </c>
      <c r="AL162" s="21"/>
      <c r="AM162" s="21">
        <f t="shared" si="246"/>
        <v>0</v>
      </c>
      <c r="AN162" s="19"/>
      <c r="AO162" s="20">
        <f t="shared" si="247"/>
        <v>0</v>
      </c>
      <c r="AP162" s="55"/>
      <c r="AQ162" s="20">
        <f t="shared" si="248"/>
        <v>0</v>
      </c>
      <c r="AR162" s="21"/>
      <c r="AS162" s="20">
        <f t="shared" si="249"/>
        <v>0</v>
      </c>
      <c r="AT162" s="21"/>
      <c r="AU162" s="20">
        <f t="shared" si="250"/>
        <v>0</v>
      </c>
      <c r="AV162" s="19"/>
      <c r="AW162" s="20">
        <f t="shared" si="251"/>
        <v>0</v>
      </c>
      <c r="AX162" s="19">
        <v>60</v>
      </c>
      <c r="AY162" s="21">
        <f t="shared" si="252"/>
        <v>1309217.28</v>
      </c>
      <c r="AZ162" s="19">
        <f>365-128</f>
        <v>237</v>
      </c>
      <c r="BA162" s="20">
        <f t="shared" si="253"/>
        <v>5171408.2560000001</v>
      </c>
      <c r="BB162" s="19"/>
      <c r="BC162" s="20">
        <f t="shared" si="254"/>
        <v>0</v>
      </c>
      <c r="BD162" s="19"/>
      <c r="BE162" s="20">
        <f t="shared" si="255"/>
        <v>0</v>
      </c>
      <c r="BF162" s="19"/>
      <c r="BG162" s="20">
        <f t="shared" si="256"/>
        <v>0</v>
      </c>
      <c r="BH162" s="19"/>
      <c r="BI162" s="20">
        <f t="shared" si="257"/>
        <v>0</v>
      </c>
      <c r="BJ162" s="19"/>
      <c r="BK162" s="20">
        <f t="shared" si="258"/>
        <v>0</v>
      </c>
      <c r="BL162" s="19"/>
      <c r="BM162" s="20">
        <f t="shared" si="259"/>
        <v>0</v>
      </c>
      <c r="BN162" s="19"/>
      <c r="BO162" s="20">
        <f t="shared" si="260"/>
        <v>0</v>
      </c>
      <c r="BP162" s="19"/>
      <c r="BQ162" s="20">
        <f t="shared" si="261"/>
        <v>0</v>
      </c>
      <c r="BR162" s="19"/>
      <c r="BS162" s="20">
        <f t="shared" si="262"/>
        <v>0</v>
      </c>
      <c r="BT162" s="19"/>
      <c r="BU162" s="20">
        <f t="shared" si="263"/>
        <v>0</v>
      </c>
      <c r="BV162" s="19"/>
      <c r="BW162" s="20">
        <f t="shared" si="264"/>
        <v>0</v>
      </c>
      <c r="BX162" s="23"/>
      <c r="BY162" s="24">
        <f t="shared" si="265"/>
        <v>0</v>
      </c>
      <c r="BZ162" s="19"/>
      <c r="CA162" s="20">
        <f t="shared" si="266"/>
        <v>0</v>
      </c>
      <c r="CB162" s="21"/>
      <c r="CC162" s="20">
        <f t="shared" si="267"/>
        <v>0</v>
      </c>
      <c r="CD162" s="19"/>
      <c r="CE162" s="20">
        <f t="shared" si="268"/>
        <v>0</v>
      </c>
      <c r="CF162" s="19"/>
      <c r="CG162" s="20">
        <f t="shared" si="269"/>
        <v>0</v>
      </c>
      <c r="CH162" s="19"/>
      <c r="CI162" s="20">
        <f t="shared" si="270"/>
        <v>0</v>
      </c>
      <c r="CJ162" s="19"/>
      <c r="CK162" s="20">
        <f t="shared" si="271"/>
        <v>0</v>
      </c>
      <c r="CL162" s="21"/>
      <c r="CM162" s="20">
        <f t="shared" si="272"/>
        <v>0</v>
      </c>
      <c r="CN162" s="19"/>
      <c r="CO162" s="20">
        <f t="shared" si="273"/>
        <v>0</v>
      </c>
      <c r="CP162" s="19"/>
      <c r="CQ162" s="20">
        <f t="shared" si="274"/>
        <v>0</v>
      </c>
      <c r="CR162" s="21"/>
      <c r="CS162" s="20">
        <f t="shared" si="275"/>
        <v>0</v>
      </c>
      <c r="CT162" s="21"/>
      <c r="CU162" s="20">
        <f t="shared" si="276"/>
        <v>0</v>
      </c>
      <c r="CV162" s="21"/>
      <c r="CW162" s="20">
        <f t="shared" si="277"/>
        <v>0</v>
      </c>
      <c r="CX162" s="19"/>
      <c r="CY162" s="20">
        <f t="shared" si="278"/>
        <v>0</v>
      </c>
      <c r="CZ162" s="19"/>
      <c r="DA162" s="20">
        <f t="shared" si="279"/>
        <v>0</v>
      </c>
      <c r="DB162" s="19"/>
      <c r="DC162" s="20">
        <f t="shared" si="280"/>
        <v>0</v>
      </c>
      <c r="DD162" s="21"/>
      <c r="DE162" s="20">
        <f t="shared" si="281"/>
        <v>0</v>
      </c>
      <c r="DF162" s="19"/>
      <c r="DG162" s="20">
        <f t="shared" si="282"/>
        <v>0</v>
      </c>
      <c r="DH162" s="19"/>
      <c r="DI162" s="20">
        <f t="shared" si="283"/>
        <v>0</v>
      </c>
      <c r="DJ162" s="19"/>
      <c r="DK162" s="20">
        <f t="shared" si="284"/>
        <v>0</v>
      </c>
      <c r="DL162" s="19"/>
      <c r="DM162" s="21">
        <f t="shared" si="285"/>
        <v>0</v>
      </c>
      <c r="DN162" s="19"/>
      <c r="DO162" s="20">
        <f t="shared" si="286"/>
        <v>0</v>
      </c>
      <c r="DP162" s="19"/>
      <c r="DQ162" s="20">
        <f t="shared" si="287"/>
        <v>0</v>
      </c>
      <c r="DR162" s="19"/>
      <c r="DS162" s="20">
        <f t="shared" si="288"/>
        <v>0</v>
      </c>
      <c r="DT162" s="19"/>
      <c r="DU162" s="20">
        <f t="shared" si="289"/>
        <v>0</v>
      </c>
      <c r="DV162" s="19"/>
      <c r="DW162" s="20">
        <f t="shared" si="290"/>
        <v>0</v>
      </c>
      <c r="DX162" s="19"/>
      <c r="DY162" s="20">
        <f t="shared" si="291"/>
        <v>0</v>
      </c>
      <c r="DZ162" s="19"/>
      <c r="EA162" s="20">
        <f t="shared" si="292"/>
        <v>0</v>
      </c>
      <c r="EB162" s="19"/>
      <c r="EC162" s="20">
        <f t="shared" si="293"/>
        <v>0</v>
      </c>
      <c r="ED162" s="19"/>
      <c r="EE162" s="20">
        <f t="shared" si="294"/>
        <v>0</v>
      </c>
      <c r="EF162" s="19"/>
      <c r="EG162" s="20">
        <f t="shared" si="295"/>
        <v>0</v>
      </c>
      <c r="EH162" s="19"/>
      <c r="EI162" s="20">
        <f t="shared" si="296"/>
        <v>0</v>
      </c>
      <c r="EJ162" s="19"/>
      <c r="EK162" s="20">
        <f t="shared" si="297"/>
        <v>0</v>
      </c>
      <c r="EL162" s="19"/>
      <c r="EM162" s="20"/>
      <c r="EN162" s="25"/>
      <c r="EO162" s="25"/>
      <c r="EP162" s="26">
        <f t="shared" si="298"/>
        <v>297</v>
      </c>
      <c r="EQ162" s="26">
        <f t="shared" si="298"/>
        <v>6480625.5360000003</v>
      </c>
    </row>
    <row r="163" spans="1:147" s="132" customFormat="1" ht="45" customHeight="1" x14ac:dyDescent="0.25">
      <c r="A163" s="13"/>
      <c r="B163" s="13">
        <v>105</v>
      </c>
      <c r="C163" s="126" t="s">
        <v>487</v>
      </c>
      <c r="D163" s="63" t="s">
        <v>488</v>
      </c>
      <c r="E163" s="15">
        <v>13916</v>
      </c>
      <c r="F163" s="16">
        <v>1.66</v>
      </c>
      <c r="G163" s="17"/>
      <c r="H163" s="49">
        <v>1</v>
      </c>
      <c r="I163" s="50"/>
      <c r="J163" s="48">
        <v>1.4</v>
      </c>
      <c r="K163" s="48">
        <v>1.68</v>
      </c>
      <c r="L163" s="48">
        <v>2.23</v>
      </c>
      <c r="M163" s="51">
        <v>2.57</v>
      </c>
      <c r="N163" s="19"/>
      <c r="O163" s="20">
        <f>N163*E163*F163*H163*J163*$O$9</f>
        <v>0</v>
      </c>
      <c r="P163" s="52"/>
      <c r="Q163" s="20">
        <f>P163*E163*F163*H163*J163*$Q$9</f>
        <v>0</v>
      </c>
      <c r="R163" s="21"/>
      <c r="S163" s="21">
        <f t="shared" si="238"/>
        <v>0</v>
      </c>
      <c r="T163" s="19"/>
      <c r="U163" s="20">
        <f>SUM(T163*E163*F163*H163*J163*$U$9)</f>
        <v>0</v>
      </c>
      <c r="V163" s="19"/>
      <c r="W163" s="21">
        <f t="shared" si="239"/>
        <v>0</v>
      </c>
      <c r="X163" s="19"/>
      <c r="Y163" s="20">
        <f t="shared" si="240"/>
        <v>0</v>
      </c>
      <c r="Z163" s="21"/>
      <c r="AA163" s="20">
        <f t="shared" si="241"/>
        <v>0</v>
      </c>
      <c r="AB163" s="20"/>
      <c r="AC163" s="20"/>
      <c r="AD163" s="21"/>
      <c r="AE163" s="20">
        <f t="shared" si="242"/>
        <v>0</v>
      </c>
      <c r="AF163" s="21"/>
      <c r="AG163" s="20">
        <f t="shared" si="243"/>
        <v>0</v>
      </c>
      <c r="AH163" s="21"/>
      <c r="AI163" s="20">
        <f t="shared" si="244"/>
        <v>0</v>
      </c>
      <c r="AJ163" s="19">
        <v>28</v>
      </c>
      <c r="AK163" s="20">
        <f t="shared" si="245"/>
        <v>905541.95199999982</v>
      </c>
      <c r="AL163" s="21"/>
      <c r="AM163" s="21">
        <f t="shared" si="246"/>
        <v>0</v>
      </c>
      <c r="AN163" s="19"/>
      <c r="AO163" s="20">
        <f t="shared" si="247"/>
        <v>0</v>
      </c>
      <c r="AP163" s="55"/>
      <c r="AQ163" s="20">
        <f t="shared" si="248"/>
        <v>0</v>
      </c>
      <c r="AR163" s="21"/>
      <c r="AS163" s="20">
        <f t="shared" si="249"/>
        <v>0</v>
      </c>
      <c r="AT163" s="21"/>
      <c r="AU163" s="20">
        <f t="shared" si="250"/>
        <v>0</v>
      </c>
      <c r="AV163" s="19"/>
      <c r="AW163" s="20">
        <f t="shared" si="251"/>
        <v>0</v>
      </c>
      <c r="AX163" s="19">
        <v>1</v>
      </c>
      <c r="AY163" s="21">
        <f t="shared" si="252"/>
        <v>32340.783999999996</v>
      </c>
      <c r="AZ163" s="19">
        <f>62-22</f>
        <v>40</v>
      </c>
      <c r="BA163" s="20">
        <f t="shared" si="253"/>
        <v>1293631.3599999999</v>
      </c>
      <c r="BB163" s="19"/>
      <c r="BC163" s="20">
        <f t="shared" si="254"/>
        <v>0</v>
      </c>
      <c r="BD163" s="19"/>
      <c r="BE163" s="20">
        <f t="shared" si="255"/>
        <v>0</v>
      </c>
      <c r="BF163" s="19"/>
      <c r="BG163" s="20">
        <f t="shared" si="256"/>
        <v>0</v>
      </c>
      <c r="BH163" s="19"/>
      <c r="BI163" s="20">
        <f t="shared" si="257"/>
        <v>0</v>
      </c>
      <c r="BJ163" s="19"/>
      <c r="BK163" s="20">
        <f t="shared" si="258"/>
        <v>0</v>
      </c>
      <c r="BL163" s="19"/>
      <c r="BM163" s="20">
        <f t="shared" si="259"/>
        <v>0</v>
      </c>
      <c r="BN163" s="19"/>
      <c r="BO163" s="20">
        <f t="shared" si="260"/>
        <v>0</v>
      </c>
      <c r="BP163" s="19"/>
      <c r="BQ163" s="20">
        <f t="shared" si="261"/>
        <v>0</v>
      </c>
      <c r="BR163" s="19"/>
      <c r="BS163" s="20">
        <f t="shared" si="262"/>
        <v>0</v>
      </c>
      <c r="BT163" s="19"/>
      <c r="BU163" s="20">
        <f t="shared" si="263"/>
        <v>0</v>
      </c>
      <c r="BV163" s="19"/>
      <c r="BW163" s="20">
        <f t="shared" si="264"/>
        <v>0</v>
      </c>
      <c r="BX163" s="23"/>
      <c r="BY163" s="24">
        <f t="shared" si="265"/>
        <v>0</v>
      </c>
      <c r="BZ163" s="19"/>
      <c r="CA163" s="20">
        <f t="shared" si="266"/>
        <v>0</v>
      </c>
      <c r="CB163" s="21"/>
      <c r="CC163" s="20">
        <f t="shared" si="267"/>
        <v>0</v>
      </c>
      <c r="CD163" s="19"/>
      <c r="CE163" s="20">
        <f t="shared" si="268"/>
        <v>0</v>
      </c>
      <c r="CF163" s="19"/>
      <c r="CG163" s="20">
        <f t="shared" si="269"/>
        <v>0</v>
      </c>
      <c r="CH163" s="19"/>
      <c r="CI163" s="20">
        <f t="shared" si="270"/>
        <v>0</v>
      </c>
      <c r="CJ163" s="19"/>
      <c r="CK163" s="20">
        <f t="shared" si="271"/>
        <v>0</v>
      </c>
      <c r="CL163" s="21"/>
      <c r="CM163" s="20">
        <f t="shared" si="272"/>
        <v>0</v>
      </c>
      <c r="CN163" s="19"/>
      <c r="CO163" s="20">
        <f t="shared" si="273"/>
        <v>0</v>
      </c>
      <c r="CP163" s="19"/>
      <c r="CQ163" s="20">
        <f t="shared" si="274"/>
        <v>0</v>
      </c>
      <c r="CR163" s="21"/>
      <c r="CS163" s="20">
        <f t="shared" si="275"/>
        <v>0</v>
      </c>
      <c r="CT163" s="21"/>
      <c r="CU163" s="20">
        <f t="shared" si="276"/>
        <v>0</v>
      </c>
      <c r="CV163" s="21"/>
      <c r="CW163" s="20">
        <f t="shared" si="277"/>
        <v>0</v>
      </c>
      <c r="CX163" s="19"/>
      <c r="CY163" s="20">
        <f t="shared" si="278"/>
        <v>0</v>
      </c>
      <c r="CZ163" s="19"/>
      <c r="DA163" s="20">
        <f t="shared" si="279"/>
        <v>0</v>
      </c>
      <c r="DB163" s="19"/>
      <c r="DC163" s="20">
        <f t="shared" si="280"/>
        <v>0</v>
      </c>
      <c r="DD163" s="21"/>
      <c r="DE163" s="20">
        <f t="shared" si="281"/>
        <v>0</v>
      </c>
      <c r="DF163" s="19"/>
      <c r="DG163" s="20">
        <f t="shared" si="282"/>
        <v>0</v>
      </c>
      <c r="DH163" s="19"/>
      <c r="DI163" s="20">
        <f t="shared" si="283"/>
        <v>0</v>
      </c>
      <c r="DJ163" s="19"/>
      <c r="DK163" s="20">
        <f t="shared" si="284"/>
        <v>0</v>
      </c>
      <c r="DL163" s="19"/>
      <c r="DM163" s="21">
        <f t="shared" si="285"/>
        <v>0</v>
      </c>
      <c r="DN163" s="19"/>
      <c r="DO163" s="20">
        <f t="shared" si="286"/>
        <v>0</v>
      </c>
      <c r="DP163" s="19"/>
      <c r="DQ163" s="20">
        <f t="shared" si="287"/>
        <v>0</v>
      </c>
      <c r="DR163" s="19"/>
      <c r="DS163" s="20">
        <f t="shared" si="288"/>
        <v>0</v>
      </c>
      <c r="DT163" s="19"/>
      <c r="DU163" s="20">
        <f t="shared" si="289"/>
        <v>0</v>
      </c>
      <c r="DV163" s="19"/>
      <c r="DW163" s="20">
        <f t="shared" si="290"/>
        <v>0</v>
      </c>
      <c r="DX163" s="19"/>
      <c r="DY163" s="20">
        <f t="shared" si="291"/>
        <v>0</v>
      </c>
      <c r="DZ163" s="55"/>
      <c r="EA163" s="20">
        <f t="shared" si="292"/>
        <v>0</v>
      </c>
      <c r="EB163" s="19"/>
      <c r="EC163" s="20">
        <f t="shared" si="293"/>
        <v>0</v>
      </c>
      <c r="ED163" s="19"/>
      <c r="EE163" s="20">
        <f t="shared" si="294"/>
        <v>0</v>
      </c>
      <c r="EF163" s="19"/>
      <c r="EG163" s="20">
        <f t="shared" si="295"/>
        <v>0</v>
      </c>
      <c r="EH163" s="19"/>
      <c r="EI163" s="20">
        <f t="shared" si="296"/>
        <v>0</v>
      </c>
      <c r="EJ163" s="19"/>
      <c r="EK163" s="20">
        <f t="shared" si="297"/>
        <v>0</v>
      </c>
      <c r="EL163" s="19"/>
      <c r="EM163" s="20"/>
      <c r="EN163" s="25"/>
      <c r="EO163" s="25"/>
      <c r="EP163" s="26">
        <f t="shared" si="298"/>
        <v>69</v>
      </c>
      <c r="EQ163" s="26">
        <f t="shared" si="298"/>
        <v>2231514.0959999999</v>
      </c>
    </row>
    <row r="164" spans="1:147" ht="45" customHeight="1" x14ac:dyDescent="0.25">
      <c r="A164" s="13"/>
      <c r="B164" s="13">
        <v>106</v>
      </c>
      <c r="C164" s="126" t="s">
        <v>489</v>
      </c>
      <c r="D164" s="63" t="s">
        <v>490</v>
      </c>
      <c r="E164" s="15">
        <v>13916</v>
      </c>
      <c r="F164" s="72">
        <v>2</v>
      </c>
      <c r="G164" s="17"/>
      <c r="H164" s="49">
        <v>1</v>
      </c>
      <c r="I164" s="50"/>
      <c r="J164" s="48">
        <v>1.4</v>
      </c>
      <c r="K164" s="48">
        <v>1.68</v>
      </c>
      <c r="L164" s="48">
        <v>2.23</v>
      </c>
      <c r="M164" s="51">
        <v>2.57</v>
      </c>
      <c r="N164" s="19"/>
      <c r="O164" s="20">
        <f>N164*E164*F164*H164*J164*$O$9</f>
        <v>0</v>
      </c>
      <c r="P164" s="52"/>
      <c r="Q164" s="20">
        <f>P164*E164*F164*H164*J164*$Q$9</f>
        <v>0</v>
      </c>
      <c r="R164" s="21"/>
      <c r="S164" s="21">
        <f t="shared" si="238"/>
        <v>0</v>
      </c>
      <c r="T164" s="19"/>
      <c r="U164" s="20">
        <f>SUM(T164*E164*F164*H164*J164*$U$9)</f>
        <v>0</v>
      </c>
      <c r="V164" s="19"/>
      <c r="W164" s="21">
        <f t="shared" si="239"/>
        <v>0</v>
      </c>
      <c r="X164" s="19"/>
      <c r="Y164" s="20">
        <f t="shared" si="240"/>
        <v>0</v>
      </c>
      <c r="Z164" s="21"/>
      <c r="AA164" s="20">
        <f t="shared" si="241"/>
        <v>0</v>
      </c>
      <c r="AB164" s="20"/>
      <c r="AC164" s="20"/>
      <c r="AD164" s="21"/>
      <c r="AE164" s="20">
        <f t="shared" si="242"/>
        <v>0</v>
      </c>
      <c r="AF164" s="21"/>
      <c r="AG164" s="20">
        <f t="shared" si="243"/>
        <v>0</v>
      </c>
      <c r="AH164" s="21"/>
      <c r="AI164" s="20">
        <f t="shared" si="244"/>
        <v>0</v>
      </c>
      <c r="AJ164" s="19">
        <v>5</v>
      </c>
      <c r="AK164" s="20">
        <f t="shared" si="245"/>
        <v>194824</v>
      </c>
      <c r="AL164" s="21"/>
      <c r="AM164" s="21">
        <f t="shared" si="246"/>
        <v>0</v>
      </c>
      <c r="AN164" s="19"/>
      <c r="AO164" s="20">
        <f t="shared" si="247"/>
        <v>0</v>
      </c>
      <c r="AP164" s="19"/>
      <c r="AQ164" s="20">
        <f t="shared" si="248"/>
        <v>0</v>
      </c>
      <c r="AR164" s="21"/>
      <c r="AS164" s="20">
        <f t="shared" si="249"/>
        <v>0</v>
      </c>
      <c r="AT164" s="21"/>
      <c r="AU164" s="20">
        <f t="shared" si="250"/>
        <v>0</v>
      </c>
      <c r="AV164" s="19"/>
      <c r="AW164" s="20">
        <f t="shared" si="251"/>
        <v>0</v>
      </c>
      <c r="AX164" s="19"/>
      <c r="AY164" s="21">
        <f t="shared" si="252"/>
        <v>0</v>
      </c>
      <c r="AZ164" s="19"/>
      <c r="BA164" s="20">
        <f t="shared" si="253"/>
        <v>0</v>
      </c>
      <c r="BB164" s="19"/>
      <c r="BC164" s="20">
        <f t="shared" si="254"/>
        <v>0</v>
      </c>
      <c r="BD164" s="19"/>
      <c r="BE164" s="20">
        <f t="shared" si="255"/>
        <v>0</v>
      </c>
      <c r="BF164" s="19"/>
      <c r="BG164" s="20">
        <f t="shared" si="256"/>
        <v>0</v>
      </c>
      <c r="BH164" s="19"/>
      <c r="BI164" s="20">
        <f t="shared" si="257"/>
        <v>0</v>
      </c>
      <c r="BJ164" s="19"/>
      <c r="BK164" s="20">
        <f t="shared" si="258"/>
        <v>0</v>
      </c>
      <c r="BL164" s="19"/>
      <c r="BM164" s="20">
        <f t="shared" si="259"/>
        <v>0</v>
      </c>
      <c r="BN164" s="19"/>
      <c r="BO164" s="20">
        <f t="shared" si="260"/>
        <v>0</v>
      </c>
      <c r="BP164" s="19"/>
      <c r="BQ164" s="20">
        <f t="shared" si="261"/>
        <v>0</v>
      </c>
      <c r="BR164" s="19"/>
      <c r="BS164" s="20">
        <f t="shared" si="262"/>
        <v>0</v>
      </c>
      <c r="BT164" s="19"/>
      <c r="BU164" s="20">
        <f t="shared" si="263"/>
        <v>0</v>
      </c>
      <c r="BV164" s="19"/>
      <c r="BW164" s="20">
        <f t="shared" si="264"/>
        <v>0</v>
      </c>
      <c r="BX164" s="23"/>
      <c r="BY164" s="24">
        <f t="shared" si="265"/>
        <v>0</v>
      </c>
      <c r="BZ164" s="19"/>
      <c r="CA164" s="20">
        <f t="shared" si="266"/>
        <v>0</v>
      </c>
      <c r="CB164" s="21"/>
      <c r="CC164" s="20">
        <f t="shared" si="267"/>
        <v>0</v>
      </c>
      <c r="CD164" s="19"/>
      <c r="CE164" s="20">
        <f t="shared" si="268"/>
        <v>0</v>
      </c>
      <c r="CF164" s="19"/>
      <c r="CG164" s="20">
        <f t="shared" si="269"/>
        <v>0</v>
      </c>
      <c r="CH164" s="19"/>
      <c r="CI164" s="20">
        <f t="shared" si="270"/>
        <v>0</v>
      </c>
      <c r="CJ164" s="19"/>
      <c r="CK164" s="20">
        <f t="shared" si="271"/>
        <v>0</v>
      </c>
      <c r="CL164" s="21"/>
      <c r="CM164" s="20">
        <f t="shared" si="272"/>
        <v>0</v>
      </c>
      <c r="CN164" s="19"/>
      <c r="CO164" s="20">
        <f t="shared" si="273"/>
        <v>0</v>
      </c>
      <c r="CP164" s="19"/>
      <c r="CQ164" s="20">
        <f t="shared" si="274"/>
        <v>0</v>
      </c>
      <c r="CR164" s="21"/>
      <c r="CS164" s="20">
        <f t="shared" si="275"/>
        <v>0</v>
      </c>
      <c r="CT164" s="21"/>
      <c r="CU164" s="20">
        <f t="shared" si="276"/>
        <v>0</v>
      </c>
      <c r="CV164" s="21"/>
      <c r="CW164" s="20">
        <f t="shared" si="277"/>
        <v>0</v>
      </c>
      <c r="CX164" s="19"/>
      <c r="CY164" s="20">
        <f t="shared" si="278"/>
        <v>0</v>
      </c>
      <c r="CZ164" s="19"/>
      <c r="DA164" s="20">
        <f t="shared" si="279"/>
        <v>0</v>
      </c>
      <c r="DB164" s="19"/>
      <c r="DC164" s="20">
        <f t="shared" si="280"/>
        <v>0</v>
      </c>
      <c r="DD164" s="21"/>
      <c r="DE164" s="20">
        <f t="shared" si="281"/>
        <v>0</v>
      </c>
      <c r="DF164" s="19"/>
      <c r="DG164" s="20">
        <f t="shared" si="282"/>
        <v>0</v>
      </c>
      <c r="DH164" s="19"/>
      <c r="DI164" s="20">
        <f t="shared" si="283"/>
        <v>0</v>
      </c>
      <c r="DJ164" s="19"/>
      <c r="DK164" s="20">
        <f t="shared" si="284"/>
        <v>0</v>
      </c>
      <c r="DL164" s="19"/>
      <c r="DM164" s="21">
        <f t="shared" si="285"/>
        <v>0</v>
      </c>
      <c r="DN164" s="19"/>
      <c r="DO164" s="20">
        <f t="shared" si="286"/>
        <v>0</v>
      </c>
      <c r="DP164" s="19"/>
      <c r="DQ164" s="20">
        <f t="shared" si="287"/>
        <v>0</v>
      </c>
      <c r="DR164" s="19"/>
      <c r="DS164" s="20">
        <f t="shared" si="288"/>
        <v>0</v>
      </c>
      <c r="DT164" s="19"/>
      <c r="DU164" s="20">
        <f t="shared" si="289"/>
        <v>0</v>
      </c>
      <c r="DV164" s="19"/>
      <c r="DW164" s="20">
        <f t="shared" si="290"/>
        <v>0</v>
      </c>
      <c r="DX164" s="19"/>
      <c r="DY164" s="20">
        <f t="shared" si="291"/>
        <v>0</v>
      </c>
      <c r="DZ164" s="19"/>
      <c r="EA164" s="20">
        <f t="shared" si="292"/>
        <v>0</v>
      </c>
      <c r="EB164" s="19"/>
      <c r="EC164" s="20">
        <f t="shared" si="293"/>
        <v>0</v>
      </c>
      <c r="ED164" s="19"/>
      <c r="EE164" s="20">
        <f t="shared" si="294"/>
        <v>0</v>
      </c>
      <c r="EF164" s="19"/>
      <c r="EG164" s="20">
        <f t="shared" si="295"/>
        <v>0</v>
      </c>
      <c r="EH164" s="19"/>
      <c r="EI164" s="20">
        <f t="shared" si="296"/>
        <v>0</v>
      </c>
      <c r="EJ164" s="19"/>
      <c r="EK164" s="20">
        <f t="shared" si="297"/>
        <v>0</v>
      </c>
      <c r="EL164" s="19"/>
      <c r="EM164" s="20"/>
      <c r="EN164" s="25"/>
      <c r="EO164" s="25"/>
      <c r="EP164" s="26">
        <f t="shared" si="298"/>
        <v>5</v>
      </c>
      <c r="EQ164" s="26">
        <f t="shared" si="298"/>
        <v>194824</v>
      </c>
    </row>
    <row r="165" spans="1:147" ht="45" customHeight="1" x14ac:dyDescent="0.25">
      <c r="A165" s="13"/>
      <c r="B165" s="13">
        <v>107</v>
      </c>
      <c r="C165" s="126" t="s">
        <v>491</v>
      </c>
      <c r="D165" s="63" t="s">
        <v>492</v>
      </c>
      <c r="E165" s="15">
        <v>13916</v>
      </c>
      <c r="F165" s="16">
        <v>2.46</v>
      </c>
      <c r="G165" s="17"/>
      <c r="H165" s="49">
        <v>1</v>
      </c>
      <c r="I165" s="50"/>
      <c r="J165" s="48">
        <v>1.4</v>
      </c>
      <c r="K165" s="48">
        <v>1.68</v>
      </c>
      <c r="L165" s="48">
        <v>2.23</v>
      </c>
      <c r="M165" s="51">
        <v>2.57</v>
      </c>
      <c r="N165" s="19"/>
      <c r="O165" s="20">
        <f>N165*E165*F165*H165*J165*$O$9</f>
        <v>0</v>
      </c>
      <c r="P165" s="52"/>
      <c r="Q165" s="20">
        <f>P165*E165*F165*H165*J165*$Q$9</f>
        <v>0</v>
      </c>
      <c r="R165" s="21"/>
      <c r="S165" s="21">
        <f t="shared" si="238"/>
        <v>0</v>
      </c>
      <c r="T165" s="19"/>
      <c r="U165" s="20">
        <f>SUM(T165*E165*F165*H165*J165*$U$9)</f>
        <v>0</v>
      </c>
      <c r="V165" s="19"/>
      <c r="W165" s="21">
        <f t="shared" si="239"/>
        <v>0</v>
      </c>
      <c r="X165" s="19"/>
      <c r="Y165" s="20">
        <f t="shared" si="240"/>
        <v>0</v>
      </c>
      <c r="Z165" s="21"/>
      <c r="AA165" s="20">
        <f t="shared" si="241"/>
        <v>0</v>
      </c>
      <c r="AB165" s="20"/>
      <c r="AC165" s="20"/>
      <c r="AD165" s="21"/>
      <c r="AE165" s="20">
        <f t="shared" si="242"/>
        <v>0</v>
      </c>
      <c r="AF165" s="21"/>
      <c r="AG165" s="20">
        <f t="shared" si="243"/>
        <v>0</v>
      </c>
      <c r="AH165" s="21"/>
      <c r="AI165" s="20">
        <f t="shared" si="244"/>
        <v>0</v>
      </c>
      <c r="AJ165" s="19"/>
      <c r="AK165" s="20">
        <f t="shared" si="245"/>
        <v>0</v>
      </c>
      <c r="AL165" s="21"/>
      <c r="AM165" s="21">
        <f t="shared" si="246"/>
        <v>0</v>
      </c>
      <c r="AN165" s="19"/>
      <c r="AO165" s="20">
        <f t="shared" si="247"/>
        <v>0</v>
      </c>
      <c r="AP165" s="19"/>
      <c r="AQ165" s="20">
        <f t="shared" si="248"/>
        <v>0</v>
      </c>
      <c r="AR165" s="21"/>
      <c r="AS165" s="20">
        <f t="shared" si="249"/>
        <v>0</v>
      </c>
      <c r="AT165" s="21"/>
      <c r="AU165" s="20">
        <f t="shared" si="250"/>
        <v>0</v>
      </c>
      <c r="AV165" s="19"/>
      <c r="AW165" s="20">
        <f t="shared" si="251"/>
        <v>0</v>
      </c>
      <c r="AX165" s="19"/>
      <c r="AY165" s="21">
        <f t="shared" si="252"/>
        <v>0</v>
      </c>
      <c r="AZ165" s="19"/>
      <c r="BA165" s="20">
        <f t="shared" si="253"/>
        <v>0</v>
      </c>
      <c r="BB165" s="19"/>
      <c r="BC165" s="20">
        <f t="shared" si="254"/>
        <v>0</v>
      </c>
      <c r="BD165" s="19"/>
      <c r="BE165" s="20">
        <f t="shared" si="255"/>
        <v>0</v>
      </c>
      <c r="BF165" s="19"/>
      <c r="BG165" s="20">
        <f t="shared" si="256"/>
        <v>0</v>
      </c>
      <c r="BH165" s="19"/>
      <c r="BI165" s="20">
        <f t="shared" si="257"/>
        <v>0</v>
      </c>
      <c r="BJ165" s="19"/>
      <c r="BK165" s="20">
        <f t="shared" si="258"/>
        <v>0</v>
      </c>
      <c r="BL165" s="19"/>
      <c r="BM165" s="20">
        <f t="shared" si="259"/>
        <v>0</v>
      </c>
      <c r="BN165" s="19"/>
      <c r="BO165" s="20">
        <f t="shared" si="260"/>
        <v>0</v>
      </c>
      <c r="BP165" s="19"/>
      <c r="BQ165" s="20">
        <f t="shared" si="261"/>
        <v>0</v>
      </c>
      <c r="BR165" s="19"/>
      <c r="BS165" s="20">
        <f t="shared" si="262"/>
        <v>0</v>
      </c>
      <c r="BT165" s="19"/>
      <c r="BU165" s="20">
        <f t="shared" si="263"/>
        <v>0</v>
      </c>
      <c r="BV165" s="19"/>
      <c r="BW165" s="20">
        <f t="shared" si="264"/>
        <v>0</v>
      </c>
      <c r="BX165" s="23"/>
      <c r="BY165" s="24">
        <f t="shared" si="265"/>
        <v>0</v>
      </c>
      <c r="BZ165" s="19"/>
      <c r="CA165" s="20">
        <f t="shared" si="266"/>
        <v>0</v>
      </c>
      <c r="CB165" s="21"/>
      <c r="CC165" s="20">
        <f t="shared" si="267"/>
        <v>0</v>
      </c>
      <c r="CD165" s="19"/>
      <c r="CE165" s="20">
        <f t="shared" si="268"/>
        <v>0</v>
      </c>
      <c r="CF165" s="19"/>
      <c r="CG165" s="20">
        <f t="shared" si="269"/>
        <v>0</v>
      </c>
      <c r="CH165" s="19"/>
      <c r="CI165" s="20">
        <f t="shared" si="270"/>
        <v>0</v>
      </c>
      <c r="CJ165" s="19"/>
      <c r="CK165" s="20">
        <f t="shared" si="271"/>
        <v>0</v>
      </c>
      <c r="CL165" s="21"/>
      <c r="CM165" s="20">
        <f t="shared" si="272"/>
        <v>0</v>
      </c>
      <c r="CN165" s="19"/>
      <c r="CO165" s="20">
        <f t="shared" si="273"/>
        <v>0</v>
      </c>
      <c r="CP165" s="19"/>
      <c r="CQ165" s="20">
        <f t="shared" si="274"/>
        <v>0</v>
      </c>
      <c r="CR165" s="21"/>
      <c r="CS165" s="20">
        <f t="shared" si="275"/>
        <v>0</v>
      </c>
      <c r="CT165" s="21"/>
      <c r="CU165" s="20">
        <f t="shared" si="276"/>
        <v>0</v>
      </c>
      <c r="CV165" s="21"/>
      <c r="CW165" s="20">
        <f t="shared" si="277"/>
        <v>0</v>
      </c>
      <c r="CX165" s="19"/>
      <c r="CY165" s="20">
        <f t="shared" si="278"/>
        <v>0</v>
      </c>
      <c r="CZ165" s="19"/>
      <c r="DA165" s="20">
        <f t="shared" si="279"/>
        <v>0</v>
      </c>
      <c r="DB165" s="19"/>
      <c r="DC165" s="20">
        <f t="shared" si="280"/>
        <v>0</v>
      </c>
      <c r="DD165" s="21"/>
      <c r="DE165" s="20">
        <f t="shared" si="281"/>
        <v>0</v>
      </c>
      <c r="DF165" s="19"/>
      <c r="DG165" s="20">
        <f t="shared" si="282"/>
        <v>0</v>
      </c>
      <c r="DH165" s="19"/>
      <c r="DI165" s="20">
        <f t="shared" si="283"/>
        <v>0</v>
      </c>
      <c r="DJ165" s="19"/>
      <c r="DK165" s="20">
        <f t="shared" si="284"/>
        <v>0</v>
      </c>
      <c r="DL165" s="19"/>
      <c r="DM165" s="21">
        <f t="shared" si="285"/>
        <v>0</v>
      </c>
      <c r="DN165" s="19"/>
      <c r="DO165" s="20">
        <f t="shared" si="286"/>
        <v>0</v>
      </c>
      <c r="DP165" s="19"/>
      <c r="DQ165" s="20">
        <f t="shared" si="287"/>
        <v>0</v>
      </c>
      <c r="DR165" s="19"/>
      <c r="DS165" s="20">
        <f t="shared" si="288"/>
        <v>0</v>
      </c>
      <c r="DT165" s="19"/>
      <c r="DU165" s="20">
        <f t="shared" si="289"/>
        <v>0</v>
      </c>
      <c r="DV165" s="19"/>
      <c r="DW165" s="20">
        <f t="shared" si="290"/>
        <v>0</v>
      </c>
      <c r="DX165" s="19"/>
      <c r="DY165" s="20">
        <f t="shared" si="291"/>
        <v>0</v>
      </c>
      <c r="DZ165" s="19"/>
      <c r="EA165" s="20">
        <f t="shared" si="292"/>
        <v>0</v>
      </c>
      <c r="EB165" s="19"/>
      <c r="EC165" s="20">
        <f t="shared" si="293"/>
        <v>0</v>
      </c>
      <c r="ED165" s="19"/>
      <c r="EE165" s="20">
        <f t="shared" si="294"/>
        <v>0</v>
      </c>
      <c r="EF165" s="19"/>
      <c r="EG165" s="20">
        <f t="shared" si="295"/>
        <v>0</v>
      </c>
      <c r="EH165" s="19"/>
      <c r="EI165" s="20">
        <f t="shared" si="296"/>
        <v>0</v>
      </c>
      <c r="EJ165" s="19"/>
      <c r="EK165" s="20">
        <f t="shared" si="297"/>
        <v>0</v>
      </c>
      <c r="EL165" s="19"/>
      <c r="EM165" s="20"/>
      <c r="EN165" s="25"/>
      <c r="EO165" s="25"/>
      <c r="EP165" s="26">
        <f t="shared" si="298"/>
        <v>0</v>
      </c>
      <c r="EQ165" s="26">
        <f t="shared" si="298"/>
        <v>0</v>
      </c>
    </row>
    <row r="166" spans="1:147" s="132" customFormat="1" ht="15.75" customHeight="1" x14ac:dyDescent="0.25">
      <c r="A166" s="13"/>
      <c r="B166" s="13">
        <v>108</v>
      </c>
      <c r="C166" s="126" t="s">
        <v>493</v>
      </c>
      <c r="D166" s="63" t="s">
        <v>494</v>
      </c>
      <c r="E166" s="15">
        <v>13916</v>
      </c>
      <c r="F166" s="68">
        <v>51.86</v>
      </c>
      <c r="G166" s="136">
        <v>2.3E-3</v>
      </c>
      <c r="H166" s="49">
        <v>1</v>
      </c>
      <c r="I166" s="50"/>
      <c r="J166" s="48">
        <v>1.4</v>
      </c>
      <c r="K166" s="48">
        <v>1.68</v>
      </c>
      <c r="L166" s="48">
        <v>2.23</v>
      </c>
      <c r="M166" s="51">
        <v>2.57</v>
      </c>
      <c r="N166" s="19"/>
      <c r="O166" s="19">
        <f>(N166*$E166*$F166*((1-$G166)+$G166*$J166*$H166))</f>
        <v>0</v>
      </c>
      <c r="P166" s="52"/>
      <c r="Q166" s="19">
        <f>(P166*$E166*$F166*((1-$G166)+$G166*$J166*$H166))</f>
        <v>0</v>
      </c>
      <c r="R166" s="21"/>
      <c r="S166" s="21">
        <f t="shared" si="238"/>
        <v>0</v>
      </c>
      <c r="T166" s="19"/>
      <c r="U166" s="20"/>
      <c r="V166" s="19"/>
      <c r="W166" s="21">
        <f t="shared" si="239"/>
        <v>0</v>
      </c>
      <c r="X166" s="19"/>
      <c r="Y166" s="20">
        <f t="shared" si="240"/>
        <v>0</v>
      </c>
      <c r="Z166" s="21"/>
      <c r="AA166" s="20">
        <f t="shared" si="241"/>
        <v>0</v>
      </c>
      <c r="AB166" s="20"/>
      <c r="AC166" s="20"/>
      <c r="AD166" s="21"/>
      <c r="AE166" s="20">
        <f t="shared" si="242"/>
        <v>0</v>
      </c>
      <c r="AF166" s="21"/>
      <c r="AG166" s="20">
        <f t="shared" si="243"/>
        <v>0</v>
      </c>
      <c r="AH166" s="21"/>
      <c r="AI166" s="20">
        <f t="shared" si="244"/>
        <v>0</v>
      </c>
      <c r="AJ166" s="19"/>
      <c r="AK166" s="20">
        <f t="shared" si="245"/>
        <v>0</v>
      </c>
      <c r="AL166" s="21"/>
      <c r="AM166" s="21">
        <f t="shared" si="246"/>
        <v>0</v>
      </c>
      <c r="AN166" s="19"/>
      <c r="AO166" s="20">
        <f t="shared" si="247"/>
        <v>0</v>
      </c>
      <c r="AP166" s="55"/>
      <c r="AQ166" s="20">
        <f t="shared" si="248"/>
        <v>0</v>
      </c>
      <c r="AR166" s="21"/>
      <c r="AS166" s="20">
        <f t="shared" si="249"/>
        <v>0</v>
      </c>
      <c r="AT166" s="21"/>
      <c r="AU166" s="20">
        <f t="shared" si="250"/>
        <v>0</v>
      </c>
      <c r="AV166" s="19"/>
      <c r="AW166" s="20">
        <f t="shared" si="251"/>
        <v>0</v>
      </c>
      <c r="AX166" s="19"/>
      <c r="AY166" s="21">
        <f t="shared" si="252"/>
        <v>0</v>
      </c>
      <c r="AZ166" s="19"/>
      <c r="BA166" s="20">
        <f t="shared" si="253"/>
        <v>0</v>
      </c>
      <c r="BB166" s="19"/>
      <c r="BC166" s="20">
        <f t="shared" si="254"/>
        <v>0</v>
      </c>
      <c r="BD166" s="19"/>
      <c r="BE166" s="20">
        <f t="shared" si="255"/>
        <v>0</v>
      </c>
      <c r="BF166" s="19"/>
      <c r="BG166" s="20">
        <f t="shared" si="256"/>
        <v>0</v>
      </c>
      <c r="BH166" s="19"/>
      <c r="BI166" s="20">
        <f t="shared" si="257"/>
        <v>0</v>
      </c>
      <c r="BJ166" s="19"/>
      <c r="BK166" s="20">
        <f t="shared" si="258"/>
        <v>0</v>
      </c>
      <c r="BL166" s="19"/>
      <c r="BM166" s="20">
        <f t="shared" si="259"/>
        <v>0</v>
      </c>
      <c r="BN166" s="19"/>
      <c r="BO166" s="20">
        <f t="shared" si="260"/>
        <v>0</v>
      </c>
      <c r="BP166" s="19"/>
      <c r="BQ166" s="20">
        <f t="shared" si="261"/>
        <v>0</v>
      </c>
      <c r="BR166" s="19"/>
      <c r="BS166" s="20">
        <f t="shared" si="262"/>
        <v>0</v>
      </c>
      <c r="BT166" s="19"/>
      <c r="BU166" s="20">
        <f t="shared" si="263"/>
        <v>0</v>
      </c>
      <c r="BV166" s="19"/>
      <c r="BW166" s="20">
        <f t="shared" si="264"/>
        <v>0</v>
      </c>
      <c r="BX166" s="23"/>
      <c r="BY166" s="24">
        <f t="shared" si="265"/>
        <v>0</v>
      </c>
      <c r="BZ166" s="19"/>
      <c r="CA166" s="20">
        <f t="shared" si="266"/>
        <v>0</v>
      </c>
      <c r="CB166" s="21"/>
      <c r="CC166" s="20">
        <f t="shared" si="267"/>
        <v>0</v>
      </c>
      <c r="CD166" s="19"/>
      <c r="CE166" s="20">
        <f t="shared" si="268"/>
        <v>0</v>
      </c>
      <c r="CF166" s="19"/>
      <c r="CG166" s="20">
        <f t="shared" si="269"/>
        <v>0</v>
      </c>
      <c r="CH166" s="19"/>
      <c r="CI166" s="20">
        <f t="shared" si="270"/>
        <v>0</v>
      </c>
      <c r="CJ166" s="19"/>
      <c r="CK166" s="20">
        <f t="shared" si="271"/>
        <v>0</v>
      </c>
      <c r="CL166" s="21"/>
      <c r="CM166" s="20">
        <f t="shared" si="272"/>
        <v>0</v>
      </c>
      <c r="CN166" s="19"/>
      <c r="CO166" s="20">
        <f t="shared" si="273"/>
        <v>0</v>
      </c>
      <c r="CP166" s="19"/>
      <c r="CQ166" s="20">
        <f t="shared" si="274"/>
        <v>0</v>
      </c>
      <c r="CR166" s="21"/>
      <c r="CS166" s="20">
        <f t="shared" si="275"/>
        <v>0</v>
      </c>
      <c r="CT166" s="21"/>
      <c r="CU166" s="20">
        <f t="shared" si="276"/>
        <v>0</v>
      </c>
      <c r="CV166" s="21"/>
      <c r="CW166" s="20">
        <f t="shared" si="277"/>
        <v>0</v>
      </c>
      <c r="CX166" s="19"/>
      <c r="CY166" s="20">
        <f t="shared" si="278"/>
        <v>0</v>
      </c>
      <c r="CZ166" s="19"/>
      <c r="DA166" s="20">
        <f t="shared" si="279"/>
        <v>0</v>
      </c>
      <c r="DB166" s="19"/>
      <c r="DC166" s="20">
        <f t="shared" si="280"/>
        <v>0</v>
      </c>
      <c r="DD166" s="21"/>
      <c r="DE166" s="20">
        <f t="shared" si="281"/>
        <v>0</v>
      </c>
      <c r="DF166" s="19"/>
      <c r="DG166" s="20">
        <f t="shared" si="282"/>
        <v>0</v>
      </c>
      <c r="DH166" s="19"/>
      <c r="DI166" s="20">
        <f t="shared" si="283"/>
        <v>0</v>
      </c>
      <c r="DJ166" s="19"/>
      <c r="DK166" s="20">
        <f t="shared" si="284"/>
        <v>0</v>
      </c>
      <c r="DL166" s="19"/>
      <c r="DM166" s="21">
        <f t="shared" si="285"/>
        <v>0</v>
      </c>
      <c r="DN166" s="19"/>
      <c r="DO166" s="20">
        <f t="shared" si="286"/>
        <v>0</v>
      </c>
      <c r="DP166" s="19"/>
      <c r="DQ166" s="20">
        <f t="shared" si="287"/>
        <v>0</v>
      </c>
      <c r="DR166" s="19"/>
      <c r="DS166" s="20">
        <f t="shared" si="288"/>
        <v>0</v>
      </c>
      <c r="DT166" s="19"/>
      <c r="DU166" s="20">
        <f t="shared" si="289"/>
        <v>0</v>
      </c>
      <c r="DV166" s="19"/>
      <c r="DW166" s="20">
        <f t="shared" si="290"/>
        <v>0</v>
      </c>
      <c r="DX166" s="19"/>
      <c r="DY166" s="20">
        <f t="shared" si="291"/>
        <v>0</v>
      </c>
      <c r="DZ166" s="55"/>
      <c r="EA166" s="20">
        <f t="shared" si="292"/>
        <v>0</v>
      </c>
      <c r="EB166" s="19"/>
      <c r="EC166" s="20">
        <f t="shared" si="293"/>
        <v>0</v>
      </c>
      <c r="ED166" s="19"/>
      <c r="EE166" s="20">
        <f t="shared" si="294"/>
        <v>0</v>
      </c>
      <c r="EF166" s="19"/>
      <c r="EG166" s="20">
        <f t="shared" si="295"/>
        <v>0</v>
      </c>
      <c r="EH166" s="19"/>
      <c r="EI166" s="20">
        <f t="shared" si="296"/>
        <v>0</v>
      </c>
      <c r="EJ166" s="19"/>
      <c r="EK166" s="20">
        <f t="shared" si="297"/>
        <v>0</v>
      </c>
      <c r="EL166" s="19"/>
      <c r="EM166" s="20"/>
      <c r="EN166" s="25"/>
      <c r="EO166" s="25"/>
      <c r="EP166" s="26">
        <f t="shared" si="298"/>
        <v>0</v>
      </c>
      <c r="EQ166" s="26">
        <f t="shared" si="298"/>
        <v>0</v>
      </c>
    </row>
    <row r="167" spans="1:147" s="132" customFormat="1" ht="15" customHeight="1" x14ac:dyDescent="0.25">
      <c r="A167" s="182">
        <v>21</v>
      </c>
      <c r="B167" s="182"/>
      <c r="C167" s="201" t="s">
        <v>495</v>
      </c>
      <c r="D167" s="199" t="s">
        <v>496</v>
      </c>
      <c r="E167" s="189">
        <v>13916</v>
      </c>
      <c r="F167" s="190"/>
      <c r="G167" s="191"/>
      <c r="H167" s="185"/>
      <c r="I167" s="193"/>
      <c r="J167" s="196">
        <v>1.4</v>
      </c>
      <c r="K167" s="196">
        <v>1.68</v>
      </c>
      <c r="L167" s="196">
        <v>2.23</v>
      </c>
      <c r="M167" s="195">
        <v>2.57</v>
      </c>
      <c r="N167" s="55">
        <f t="shared" ref="N167:AS167" si="299">SUM(N168:N173)</f>
        <v>0</v>
      </c>
      <c r="O167" s="55">
        <f t="shared" si="299"/>
        <v>0</v>
      </c>
      <c r="P167" s="55">
        <f t="shared" si="299"/>
        <v>401</v>
      </c>
      <c r="Q167" s="55">
        <f t="shared" si="299"/>
        <v>3046852.5360000003</v>
      </c>
      <c r="R167" s="55">
        <f t="shared" si="299"/>
        <v>0</v>
      </c>
      <c r="S167" s="55">
        <f t="shared" si="299"/>
        <v>0</v>
      </c>
      <c r="T167" s="187">
        <f t="shared" si="299"/>
        <v>0</v>
      </c>
      <c r="U167" s="187">
        <f t="shared" si="299"/>
        <v>0</v>
      </c>
      <c r="V167" s="55">
        <f t="shared" si="299"/>
        <v>0</v>
      </c>
      <c r="W167" s="55">
        <f t="shared" si="299"/>
        <v>0</v>
      </c>
      <c r="X167" s="55">
        <f t="shared" si="299"/>
        <v>1930</v>
      </c>
      <c r="Y167" s="55">
        <f t="shared" si="299"/>
        <v>47128510.071999997</v>
      </c>
      <c r="Z167" s="55">
        <f t="shared" si="299"/>
        <v>10</v>
      </c>
      <c r="AA167" s="55">
        <f t="shared" si="299"/>
        <v>75981.36</v>
      </c>
      <c r="AB167" s="55">
        <f t="shared" si="299"/>
        <v>0</v>
      </c>
      <c r="AC167" s="55">
        <f t="shared" si="299"/>
        <v>0</v>
      </c>
      <c r="AD167" s="55">
        <f t="shared" si="299"/>
        <v>0</v>
      </c>
      <c r="AE167" s="55">
        <f t="shared" si="299"/>
        <v>0</v>
      </c>
      <c r="AF167" s="55">
        <f t="shared" si="299"/>
        <v>0</v>
      </c>
      <c r="AG167" s="55">
        <f t="shared" si="299"/>
        <v>0</v>
      </c>
      <c r="AH167" s="55">
        <f t="shared" si="299"/>
        <v>6</v>
      </c>
      <c r="AI167" s="55">
        <f t="shared" si="299"/>
        <v>54706.5792</v>
      </c>
      <c r="AJ167" s="55">
        <f t="shared" si="299"/>
        <v>476</v>
      </c>
      <c r="AK167" s="55">
        <f t="shared" si="299"/>
        <v>13497640.508799998</v>
      </c>
      <c r="AL167" s="55">
        <f t="shared" si="299"/>
        <v>0</v>
      </c>
      <c r="AM167" s="55">
        <f t="shared" si="299"/>
        <v>0</v>
      </c>
      <c r="AN167" s="55">
        <f t="shared" si="299"/>
        <v>0</v>
      </c>
      <c r="AO167" s="55">
        <f t="shared" si="299"/>
        <v>0</v>
      </c>
      <c r="AP167" s="187">
        <f t="shared" si="299"/>
        <v>0</v>
      </c>
      <c r="AQ167" s="187">
        <f t="shared" si="299"/>
        <v>0</v>
      </c>
      <c r="AR167" s="55">
        <f t="shared" si="299"/>
        <v>0</v>
      </c>
      <c r="AS167" s="55">
        <f t="shared" si="299"/>
        <v>0</v>
      </c>
      <c r="AT167" s="55">
        <f t="shared" ref="AT167:DE167" si="300">SUM(AT168:AT173)</f>
        <v>0</v>
      </c>
      <c r="AU167" s="55">
        <f t="shared" si="300"/>
        <v>0</v>
      </c>
      <c r="AV167" s="55">
        <f t="shared" si="300"/>
        <v>0</v>
      </c>
      <c r="AW167" s="55">
        <f t="shared" si="300"/>
        <v>0</v>
      </c>
      <c r="AX167" s="187">
        <f t="shared" si="300"/>
        <v>0</v>
      </c>
      <c r="AY167" s="187">
        <f t="shared" si="300"/>
        <v>0</v>
      </c>
      <c r="AZ167" s="55">
        <f t="shared" si="300"/>
        <v>60</v>
      </c>
      <c r="BA167" s="55">
        <f t="shared" si="300"/>
        <v>455888.16000000003</v>
      </c>
      <c r="BB167" s="55">
        <f t="shared" si="300"/>
        <v>10</v>
      </c>
      <c r="BC167" s="55">
        <f t="shared" si="300"/>
        <v>75981.36</v>
      </c>
      <c r="BD167" s="55">
        <f t="shared" si="300"/>
        <v>24</v>
      </c>
      <c r="BE167" s="55">
        <f t="shared" si="300"/>
        <v>182355.264</v>
      </c>
      <c r="BF167" s="55">
        <f t="shared" si="300"/>
        <v>24</v>
      </c>
      <c r="BG167" s="55">
        <f t="shared" si="300"/>
        <v>182355.264</v>
      </c>
      <c r="BH167" s="55">
        <f t="shared" si="300"/>
        <v>0</v>
      </c>
      <c r="BI167" s="55">
        <f t="shared" si="300"/>
        <v>0</v>
      </c>
      <c r="BJ167" s="55">
        <f t="shared" si="300"/>
        <v>0</v>
      </c>
      <c r="BK167" s="55">
        <f t="shared" si="300"/>
        <v>0</v>
      </c>
      <c r="BL167" s="55">
        <f t="shared" si="300"/>
        <v>5</v>
      </c>
      <c r="BM167" s="55">
        <f t="shared" si="300"/>
        <v>37990.68</v>
      </c>
      <c r="BN167" s="55">
        <f t="shared" si="300"/>
        <v>0</v>
      </c>
      <c r="BO167" s="55">
        <f t="shared" si="300"/>
        <v>0</v>
      </c>
      <c r="BP167" s="55">
        <f t="shared" si="300"/>
        <v>3</v>
      </c>
      <c r="BQ167" s="55">
        <f t="shared" si="300"/>
        <v>22794.407999999999</v>
      </c>
      <c r="BR167" s="55">
        <f t="shared" si="300"/>
        <v>0</v>
      </c>
      <c r="BS167" s="55">
        <f t="shared" si="300"/>
        <v>0</v>
      </c>
      <c r="BT167" s="55">
        <f t="shared" si="300"/>
        <v>24</v>
      </c>
      <c r="BU167" s="55">
        <f t="shared" si="300"/>
        <v>182355.264</v>
      </c>
      <c r="BV167" s="55">
        <f t="shared" si="300"/>
        <v>6</v>
      </c>
      <c r="BW167" s="55">
        <f t="shared" si="300"/>
        <v>45588.815999999999</v>
      </c>
      <c r="BX167" s="55">
        <f t="shared" si="300"/>
        <v>0</v>
      </c>
      <c r="BY167" s="55">
        <f t="shared" si="300"/>
        <v>0</v>
      </c>
      <c r="BZ167" s="55">
        <f t="shared" si="300"/>
        <v>0</v>
      </c>
      <c r="CA167" s="55">
        <f t="shared" si="300"/>
        <v>0</v>
      </c>
      <c r="CB167" s="55">
        <f t="shared" si="300"/>
        <v>3</v>
      </c>
      <c r="CC167" s="55">
        <f t="shared" si="300"/>
        <v>22794.407999999999</v>
      </c>
      <c r="CD167" s="187">
        <f t="shared" si="300"/>
        <v>0</v>
      </c>
      <c r="CE167" s="187">
        <f t="shared" si="300"/>
        <v>0</v>
      </c>
      <c r="CF167" s="55">
        <f t="shared" si="300"/>
        <v>0</v>
      </c>
      <c r="CG167" s="55">
        <f t="shared" si="300"/>
        <v>0</v>
      </c>
      <c r="CH167" s="55">
        <f t="shared" si="300"/>
        <v>0</v>
      </c>
      <c r="CI167" s="55">
        <f t="shared" si="300"/>
        <v>0</v>
      </c>
      <c r="CJ167" s="55">
        <f t="shared" si="300"/>
        <v>161</v>
      </c>
      <c r="CK167" s="55">
        <f t="shared" si="300"/>
        <v>1609986.5712000001</v>
      </c>
      <c r="CL167" s="55">
        <f t="shared" si="300"/>
        <v>0</v>
      </c>
      <c r="CM167" s="55">
        <f t="shared" si="300"/>
        <v>0</v>
      </c>
      <c r="CN167" s="55">
        <f t="shared" si="300"/>
        <v>0</v>
      </c>
      <c r="CO167" s="55">
        <f t="shared" si="300"/>
        <v>0</v>
      </c>
      <c r="CP167" s="55">
        <f t="shared" si="300"/>
        <v>0</v>
      </c>
      <c r="CQ167" s="55">
        <f t="shared" si="300"/>
        <v>0</v>
      </c>
      <c r="CR167" s="55">
        <f t="shared" si="300"/>
        <v>0</v>
      </c>
      <c r="CS167" s="55">
        <f t="shared" si="300"/>
        <v>0</v>
      </c>
      <c r="CT167" s="55">
        <f t="shared" si="300"/>
        <v>40</v>
      </c>
      <c r="CU167" s="55">
        <f t="shared" si="300"/>
        <v>364710.52799999999</v>
      </c>
      <c r="CV167" s="55">
        <f t="shared" si="300"/>
        <v>0</v>
      </c>
      <c r="CW167" s="55">
        <f t="shared" si="300"/>
        <v>0</v>
      </c>
      <c r="CX167" s="55">
        <f t="shared" si="300"/>
        <v>0</v>
      </c>
      <c r="CY167" s="55">
        <f t="shared" si="300"/>
        <v>0</v>
      </c>
      <c r="CZ167" s="55">
        <f t="shared" si="300"/>
        <v>0</v>
      </c>
      <c r="DA167" s="55">
        <f t="shared" si="300"/>
        <v>0</v>
      </c>
      <c r="DB167" s="55">
        <f t="shared" si="300"/>
        <v>0</v>
      </c>
      <c r="DC167" s="55">
        <f t="shared" si="300"/>
        <v>0</v>
      </c>
      <c r="DD167" s="55">
        <f t="shared" si="300"/>
        <v>24</v>
      </c>
      <c r="DE167" s="55">
        <f t="shared" si="300"/>
        <v>218826.3168</v>
      </c>
      <c r="DF167" s="55">
        <f t="shared" ref="DF167:EM167" si="301">SUM(DF168:DF173)</f>
        <v>0</v>
      </c>
      <c r="DG167" s="55">
        <f t="shared" si="301"/>
        <v>0</v>
      </c>
      <c r="DH167" s="55">
        <f t="shared" si="301"/>
        <v>0</v>
      </c>
      <c r="DI167" s="55">
        <f t="shared" si="301"/>
        <v>0</v>
      </c>
      <c r="DJ167" s="55">
        <f t="shared" si="301"/>
        <v>15</v>
      </c>
      <c r="DK167" s="55">
        <f t="shared" si="301"/>
        <v>136766.448</v>
      </c>
      <c r="DL167" s="55">
        <f t="shared" si="301"/>
        <v>0</v>
      </c>
      <c r="DM167" s="55">
        <f t="shared" si="301"/>
        <v>0</v>
      </c>
      <c r="DN167" s="55">
        <f t="shared" si="301"/>
        <v>0</v>
      </c>
      <c r="DO167" s="55">
        <f t="shared" si="301"/>
        <v>0</v>
      </c>
      <c r="DP167" s="55">
        <f t="shared" si="301"/>
        <v>0</v>
      </c>
      <c r="DQ167" s="55">
        <f t="shared" si="301"/>
        <v>0</v>
      </c>
      <c r="DR167" s="55">
        <f t="shared" si="301"/>
        <v>1</v>
      </c>
      <c r="DS167" s="55">
        <f t="shared" si="301"/>
        <v>9117.7631999999994</v>
      </c>
      <c r="DT167" s="55">
        <f t="shared" si="301"/>
        <v>0</v>
      </c>
      <c r="DU167" s="55">
        <f t="shared" si="301"/>
        <v>0</v>
      </c>
      <c r="DV167" s="55">
        <f t="shared" si="301"/>
        <v>0</v>
      </c>
      <c r="DW167" s="55">
        <f t="shared" si="301"/>
        <v>0</v>
      </c>
      <c r="DX167" s="55">
        <f t="shared" si="301"/>
        <v>0</v>
      </c>
      <c r="DY167" s="55">
        <f t="shared" si="301"/>
        <v>0</v>
      </c>
      <c r="DZ167" s="55">
        <f t="shared" si="301"/>
        <v>0</v>
      </c>
      <c r="EA167" s="55">
        <f t="shared" si="301"/>
        <v>0</v>
      </c>
      <c r="EB167" s="55">
        <f t="shared" si="301"/>
        <v>0</v>
      </c>
      <c r="EC167" s="55">
        <f t="shared" si="301"/>
        <v>0</v>
      </c>
      <c r="ED167" s="55">
        <f t="shared" si="301"/>
        <v>0</v>
      </c>
      <c r="EE167" s="55">
        <f t="shared" si="301"/>
        <v>0</v>
      </c>
      <c r="EF167" s="55">
        <f t="shared" si="301"/>
        <v>0</v>
      </c>
      <c r="EG167" s="55">
        <f t="shared" si="301"/>
        <v>0</v>
      </c>
      <c r="EH167" s="187">
        <f t="shared" si="301"/>
        <v>1430</v>
      </c>
      <c r="EI167" s="187">
        <f t="shared" si="301"/>
        <v>63672379.679999992</v>
      </c>
      <c r="EJ167" s="55">
        <f t="shared" si="301"/>
        <v>0</v>
      </c>
      <c r="EK167" s="55">
        <f t="shared" si="301"/>
        <v>0</v>
      </c>
      <c r="EL167" s="55">
        <f t="shared" si="301"/>
        <v>0</v>
      </c>
      <c r="EM167" s="55">
        <f t="shared" si="301"/>
        <v>0</v>
      </c>
      <c r="EN167" s="55"/>
      <c r="EO167" s="55"/>
      <c r="EP167" s="55">
        <f>SUM(EP168:EP173)</f>
        <v>4653</v>
      </c>
      <c r="EQ167" s="55">
        <f>SUM(EQ168:EQ173)</f>
        <v>131023581.98719998</v>
      </c>
    </row>
    <row r="168" spans="1:147" s="132" customFormat="1" ht="15.75" customHeight="1" x14ac:dyDescent="0.25">
      <c r="A168" s="13"/>
      <c r="B168" s="13">
        <v>109</v>
      </c>
      <c r="C168" s="126" t="s">
        <v>497</v>
      </c>
      <c r="D168" s="63" t="s">
        <v>498</v>
      </c>
      <c r="E168" s="15">
        <v>13916</v>
      </c>
      <c r="F168" s="16">
        <v>0.39</v>
      </c>
      <c r="G168" s="17"/>
      <c r="H168" s="49">
        <v>1</v>
      </c>
      <c r="I168" s="50"/>
      <c r="J168" s="48">
        <v>1.4</v>
      </c>
      <c r="K168" s="48">
        <v>1.68</v>
      </c>
      <c r="L168" s="48">
        <v>2.23</v>
      </c>
      <c r="M168" s="51">
        <v>2.57</v>
      </c>
      <c r="N168" s="19"/>
      <c r="O168" s="20">
        <f t="shared" ref="O168:O173" si="302">N168*E168*F168*H168*J168*$O$9</f>
        <v>0</v>
      </c>
      <c r="P168" s="21">
        <v>401</v>
      </c>
      <c r="Q168" s="20">
        <f t="shared" ref="Q168:Q173" si="303">P168*E168*F168*H168*J168*$Q$9</f>
        <v>3046852.5360000003</v>
      </c>
      <c r="R168" s="21"/>
      <c r="S168" s="21">
        <f t="shared" ref="S168:S173" si="304">R168*E168*F168*H168*J168*$S$9</f>
        <v>0</v>
      </c>
      <c r="T168" s="19"/>
      <c r="U168" s="20">
        <f t="shared" ref="U168:U173" si="305">SUM(T168*E168*F168*H168*J168*$U$9)</f>
        <v>0</v>
      </c>
      <c r="V168" s="19"/>
      <c r="W168" s="21">
        <f t="shared" ref="W168:W173" si="306">SUM(V168*E168*F168*H168*J168*$W$9)</f>
        <v>0</v>
      </c>
      <c r="X168" s="19">
        <v>240</v>
      </c>
      <c r="Y168" s="20">
        <f t="shared" ref="Y168:Y173" si="307">SUM(X168*E168*F168*H168*J168*$Y$9)</f>
        <v>1823552.6400000001</v>
      </c>
      <c r="Z168" s="21">
        <v>10</v>
      </c>
      <c r="AA168" s="20">
        <f t="shared" ref="AA168:AA173" si="308">SUM(Z168*E168*F168*H168*J168*$AA$9)</f>
        <v>75981.36</v>
      </c>
      <c r="AB168" s="20"/>
      <c r="AC168" s="20"/>
      <c r="AD168" s="21"/>
      <c r="AE168" s="20">
        <f t="shared" ref="AE168:AE173" si="309">SUM(AD168*E168*F168*H168*J168*$AE$9)</f>
        <v>0</v>
      </c>
      <c r="AF168" s="21">
        <v>0</v>
      </c>
      <c r="AG168" s="20">
        <f t="shared" ref="AG168:AG173" si="310">SUM(AF168*E168*F168*H168*K168*$AG$9)</f>
        <v>0</v>
      </c>
      <c r="AH168" s="21">
        <v>6</v>
      </c>
      <c r="AI168" s="20">
        <f t="shared" ref="AI168:AI173" si="311">SUM(AH168*E168*F168*H168*K168*$AI$9)</f>
        <v>54706.5792</v>
      </c>
      <c r="AJ168" s="19">
        <v>64</v>
      </c>
      <c r="AK168" s="20">
        <f t="shared" ref="AK168:AK173" si="312">SUM(AJ168*E168*F168*H168*J168*$AK$9)</f>
        <v>486280.70399999997</v>
      </c>
      <c r="AL168" s="21"/>
      <c r="AM168" s="21">
        <f t="shared" ref="AM168:AM173" si="313">SUM(AL168*E168*F168*H168*J168*$AM$9)</f>
        <v>0</v>
      </c>
      <c r="AN168" s="19"/>
      <c r="AO168" s="20">
        <f t="shared" ref="AO168:AO173" si="314">SUM(AN168*E168*F168*H168*J168*$AO$9)</f>
        <v>0</v>
      </c>
      <c r="AP168" s="55"/>
      <c r="AQ168" s="20">
        <f t="shared" ref="AQ168:AQ173" si="315">SUM(AP168*E168*F168*H168*J168*$AQ$9)</f>
        <v>0</v>
      </c>
      <c r="AR168" s="21"/>
      <c r="AS168" s="20">
        <f t="shared" ref="AS168:AS173" si="316">SUM(E168*F168*H168*J168*AR168*$AS$9)</f>
        <v>0</v>
      </c>
      <c r="AT168" s="21"/>
      <c r="AU168" s="20">
        <f t="shared" ref="AU168:AU173" si="317">SUM(AT168*E168*F168*H168*J168*$AU$9)</f>
        <v>0</v>
      </c>
      <c r="AV168" s="19"/>
      <c r="AW168" s="20">
        <f t="shared" ref="AW168:AW173" si="318">SUM(AV168*E168*F168*H168*J168*$AW$9)</f>
        <v>0</v>
      </c>
      <c r="AX168" s="19"/>
      <c r="AY168" s="21">
        <f t="shared" ref="AY168:AY173" si="319">SUM(AX168*E168*F168*H168*J168*$AY$9)</f>
        <v>0</v>
      </c>
      <c r="AZ168" s="19">
        <v>60</v>
      </c>
      <c r="BA168" s="20">
        <f t="shared" ref="BA168:BA173" si="320">SUM(AZ168*E168*F168*H168*J168*$BA$9)</f>
        <v>455888.16000000003</v>
      </c>
      <c r="BB168" s="19">
        <v>10</v>
      </c>
      <c r="BC168" s="20">
        <f t="shared" ref="BC168:BC173" si="321">SUM(BB168*E168*F168*H168*J168*$BC$9)</f>
        <v>75981.36</v>
      </c>
      <c r="BD168" s="19">
        <v>24</v>
      </c>
      <c r="BE168" s="20">
        <f t="shared" ref="BE168:BE173" si="322">SUM(BD168*E168*F168*H168*J168*$BE$9)</f>
        <v>182355.264</v>
      </c>
      <c r="BF168" s="19">
        <v>24</v>
      </c>
      <c r="BG168" s="20">
        <f t="shared" ref="BG168:BG173" si="323">SUM(BF168*E168*F168*H168*J168*$BG$9)</f>
        <v>182355.264</v>
      </c>
      <c r="BH168" s="19"/>
      <c r="BI168" s="20">
        <f t="shared" ref="BI168:BI173" si="324">BH168*E168*F168*H168*J168*$BI$9</f>
        <v>0</v>
      </c>
      <c r="BJ168" s="19"/>
      <c r="BK168" s="20">
        <f t="shared" ref="BK168:BK173" si="325">BJ168*E168*F168*H168*J168*$BK$9</f>
        <v>0</v>
      </c>
      <c r="BL168" s="19">
        <v>5</v>
      </c>
      <c r="BM168" s="20">
        <f t="shared" ref="BM168:BM173" si="326">BL168*E168*F168*H168*J168*$BM$9</f>
        <v>37990.68</v>
      </c>
      <c r="BN168" s="19"/>
      <c r="BO168" s="20">
        <f t="shared" ref="BO168:BO173" si="327">SUM(BN168*E168*F168*H168*J168*$BO$9)</f>
        <v>0</v>
      </c>
      <c r="BP168" s="19">
        <v>3</v>
      </c>
      <c r="BQ168" s="20">
        <f t="shared" ref="BQ168:BQ173" si="328">SUM(BP168*E168*F168*H168*J168*$BQ$9)</f>
        <v>22794.407999999999</v>
      </c>
      <c r="BR168" s="19"/>
      <c r="BS168" s="20">
        <f t="shared" ref="BS168:BS173" si="329">SUM(BR168*E168*F168*H168*J168*$BS$9)</f>
        <v>0</v>
      </c>
      <c r="BT168" s="19">
        <v>24</v>
      </c>
      <c r="BU168" s="20">
        <f t="shared" ref="BU168:BU173" si="330">SUM(BT168*E168*F168*H168*J168*$BU$9)</f>
        <v>182355.264</v>
      </c>
      <c r="BV168" s="19">
        <v>6</v>
      </c>
      <c r="BW168" s="20">
        <f t="shared" ref="BW168:BW173" si="331">SUM(BV168*E168*F168*H168*J168*$BW$9)</f>
        <v>45588.815999999999</v>
      </c>
      <c r="BX168" s="23"/>
      <c r="BY168" s="24">
        <f t="shared" ref="BY168:BY173" si="332">BX168*E168*F168*H168*J168*$BY$9</f>
        <v>0</v>
      </c>
      <c r="BZ168" s="19"/>
      <c r="CA168" s="20">
        <f t="shared" ref="CA168:CA173" si="333">SUM(BZ168*E168*F168*H168*J168*$CA$9)</f>
        <v>0</v>
      </c>
      <c r="CB168" s="21">
        <v>3</v>
      </c>
      <c r="CC168" s="20">
        <f t="shared" ref="CC168:CC173" si="334">SUM(CB168*E168*F168*H168*J168*$CC$9)</f>
        <v>22794.407999999999</v>
      </c>
      <c r="CD168" s="19"/>
      <c r="CE168" s="20">
        <f t="shared" ref="CE168:CE173" si="335">SUM(CD168*E168*F168*H168*J168*$CE$9)</f>
        <v>0</v>
      </c>
      <c r="CF168" s="19"/>
      <c r="CG168" s="20">
        <f t="shared" ref="CG168:CG173" si="336">SUM(CF168*E168*F168*H168*J168*$CG$9)</f>
        <v>0</v>
      </c>
      <c r="CH168" s="19"/>
      <c r="CI168" s="20">
        <f t="shared" ref="CI168:CI173" si="337">CH168*E168*F168*H168*J168*$CI$9</f>
        <v>0</v>
      </c>
      <c r="CJ168" s="19">
        <v>63</v>
      </c>
      <c r="CK168" s="20">
        <f t="shared" ref="CK168:CK173" si="338">SUM(CJ168*E168*F168*H168*J168*$CK$9)</f>
        <v>478682.56799999997</v>
      </c>
      <c r="CL168" s="21"/>
      <c r="CM168" s="20">
        <f t="shared" ref="CM168:CM173" si="339">SUM(CL168*E168*F168*H168*K168*$CM$9)</f>
        <v>0</v>
      </c>
      <c r="CN168" s="19"/>
      <c r="CO168" s="20">
        <f t="shared" ref="CO168:CO173" si="340">SUM(CN168*E168*F168*H168*K168*$CO$9)</f>
        <v>0</v>
      </c>
      <c r="CP168" s="19"/>
      <c r="CQ168" s="20">
        <f t="shared" ref="CQ168:CQ173" si="341">SUM(CP168*E168*F168*H168*K168*$CQ$9)</f>
        <v>0</v>
      </c>
      <c r="CR168" s="21"/>
      <c r="CS168" s="20">
        <f t="shared" ref="CS168:CS173" si="342">SUM(CR168*E168*F168*H168*K168*$CS$9)</f>
        <v>0</v>
      </c>
      <c r="CT168" s="21">
        <v>40</v>
      </c>
      <c r="CU168" s="20">
        <f t="shared" ref="CU168:CU173" si="343">SUM(CT168*E168*F168*H168*K168*$CU$9)</f>
        <v>364710.52799999999</v>
      </c>
      <c r="CV168" s="21"/>
      <c r="CW168" s="20">
        <f t="shared" ref="CW168:CW173" si="344">SUM(CV168*E168*F168*H168*K168*$CW$9)</f>
        <v>0</v>
      </c>
      <c r="CX168" s="19"/>
      <c r="CY168" s="20">
        <f t="shared" ref="CY168:CY173" si="345">SUM(CX168*E168*F168*H168*K168*$CY$9)</f>
        <v>0</v>
      </c>
      <c r="CZ168" s="19"/>
      <c r="DA168" s="20">
        <f t="shared" ref="DA168:DA173" si="346">SUM(CZ168*E168*F168*H168*K168*$DA$9)</f>
        <v>0</v>
      </c>
      <c r="DB168" s="19"/>
      <c r="DC168" s="20">
        <f t="shared" ref="DC168:DC173" si="347">SUM(DB168*E168*F168*H168*K168*$DC$9)</f>
        <v>0</v>
      </c>
      <c r="DD168" s="21">
        <v>24</v>
      </c>
      <c r="DE168" s="20">
        <f t="shared" ref="DE168:DE173" si="348">SUM(DD168*E168*F168*H168*K168*$DE$9)</f>
        <v>218826.3168</v>
      </c>
      <c r="DF168" s="19"/>
      <c r="DG168" s="20">
        <f t="shared" ref="DG168:DG173" si="349">SUM(DF168*E168*F168*H168*K168*$DG$9)</f>
        <v>0</v>
      </c>
      <c r="DH168" s="19"/>
      <c r="DI168" s="20">
        <f t="shared" ref="DI168:DI173" si="350">SUM(DH168*E168*F168*H168*K168*$DI$9)</f>
        <v>0</v>
      </c>
      <c r="DJ168" s="19">
        <v>15</v>
      </c>
      <c r="DK168" s="20">
        <f t="shared" ref="DK168:DK173" si="351">SUM(DJ168*E168*F168*H168*K168*$DK$9)</f>
        <v>136766.448</v>
      </c>
      <c r="DL168" s="19"/>
      <c r="DM168" s="21">
        <f t="shared" ref="DM168:DM173" si="352">SUM(DL168*E168*F168*H168*K168*$DM$9)</f>
        <v>0</v>
      </c>
      <c r="DN168" s="19"/>
      <c r="DO168" s="20">
        <f t="shared" ref="DO168:DO173" si="353">SUM(DN168*E168*F168*H168*K168*$DO$9)</f>
        <v>0</v>
      </c>
      <c r="DP168" s="19"/>
      <c r="DQ168" s="20">
        <f t="shared" ref="DQ168:DQ173" si="354">DP168*E168*F168*H168*K168*$DQ$9</f>
        <v>0</v>
      </c>
      <c r="DR168" s="19">
        <v>1</v>
      </c>
      <c r="DS168" s="20">
        <f t="shared" ref="DS168:DS173" si="355">SUM(DR168*E168*F168*H168*K168*$DS$9)</f>
        <v>9117.7631999999994</v>
      </c>
      <c r="DT168" s="19"/>
      <c r="DU168" s="20">
        <f t="shared" ref="DU168:DU173" si="356">SUM(DT168*E168*F168*H168*K168*$DU$9)</f>
        <v>0</v>
      </c>
      <c r="DV168" s="19"/>
      <c r="DW168" s="20">
        <f t="shared" ref="DW168:DW173" si="357">SUM(DV168*E168*F168*H168*L168*$DW$9)</f>
        <v>0</v>
      </c>
      <c r="DX168" s="19"/>
      <c r="DY168" s="20">
        <f t="shared" ref="DY168:DY173" si="358">SUM(DX168*E168*F168*H168*M168*$DY$9)</f>
        <v>0</v>
      </c>
      <c r="DZ168" s="55"/>
      <c r="EA168" s="20">
        <f t="shared" ref="EA168:EA173" si="359">SUM(DZ168*E168*F168*H168*J168*$EA$9)</f>
        <v>0</v>
      </c>
      <c r="EB168" s="19"/>
      <c r="EC168" s="20">
        <f t="shared" ref="EC168:EC173" si="360">SUM(EB168*E168*F168*H168*J168*$EC$9)</f>
        <v>0</v>
      </c>
      <c r="ED168" s="19"/>
      <c r="EE168" s="20">
        <f t="shared" ref="EE168:EE173" si="361">SUM(ED168*E168*F168*H168*J168*$EE$9)</f>
        <v>0</v>
      </c>
      <c r="EF168" s="19"/>
      <c r="EG168" s="20">
        <f t="shared" ref="EG168:EG173" si="362">SUM(EF168*E168*F168*H168*J168*$EG$9)</f>
        <v>0</v>
      </c>
      <c r="EH168" s="19"/>
      <c r="EI168" s="20">
        <f>EH168*E168*F168*H168*J168*$EI$9</f>
        <v>0</v>
      </c>
      <c r="EJ168" s="19"/>
      <c r="EK168" s="20">
        <f t="shared" ref="EK168:EK173" si="363">EJ168*E168*F168*H168*J168*$EK$9</f>
        <v>0</v>
      </c>
      <c r="EL168" s="19"/>
      <c r="EM168" s="20"/>
      <c r="EN168" s="25"/>
      <c r="EO168" s="25"/>
      <c r="EP168" s="26">
        <f t="shared" ref="EP168:EQ173" si="364">SUM(N168,X168,P168,R168,Z168,T168,V168,AD168,AF168,AH168,AJ168,AL168,AR168,AT168,AV168,AP168,CL168,CR168,CV168,BZ168,CB168,DB168,DD168,DF168,DH168,DJ168,DL168,DN168,AX168,AN168,AZ168,BB168,BD168,BF168,BH168,BJ168,BL168,BN168,BP168,BR168,BT168,ED168,EF168,DZ168,EB168,BV168,BX168,CT168,CN168,CP168,CX168,CZ168,CD168,CF168,CH168,CJ168,DP168,DR168,DT168,DV168,DX168,EH168,EJ168,EL168)</f>
        <v>1023</v>
      </c>
      <c r="EQ168" s="26">
        <f t="shared" si="364"/>
        <v>7903581.0672000013</v>
      </c>
    </row>
    <row r="169" spans="1:147" ht="18.75" customHeight="1" x14ac:dyDescent="0.25">
      <c r="A169" s="13"/>
      <c r="B169" s="13">
        <v>110</v>
      </c>
      <c r="C169" s="126" t="s">
        <v>499</v>
      </c>
      <c r="D169" s="63" t="s">
        <v>500</v>
      </c>
      <c r="E169" s="15">
        <v>13916</v>
      </c>
      <c r="F169" s="68">
        <v>0.67</v>
      </c>
      <c r="G169" s="17"/>
      <c r="H169" s="138">
        <v>0.8</v>
      </c>
      <c r="I169" s="139"/>
      <c r="J169" s="48">
        <v>1.4</v>
      </c>
      <c r="K169" s="48">
        <v>1.68</v>
      </c>
      <c r="L169" s="48">
        <v>2.23</v>
      </c>
      <c r="M169" s="51">
        <v>2.57</v>
      </c>
      <c r="N169" s="55"/>
      <c r="O169" s="20">
        <f t="shared" si="302"/>
        <v>0</v>
      </c>
      <c r="P169" s="73"/>
      <c r="Q169" s="20">
        <f t="shared" si="303"/>
        <v>0</v>
      </c>
      <c r="R169" s="73"/>
      <c r="S169" s="21">
        <f t="shared" si="304"/>
        <v>0</v>
      </c>
      <c r="T169" s="55"/>
      <c r="U169" s="20">
        <f t="shared" si="305"/>
        <v>0</v>
      </c>
      <c r="V169" s="55"/>
      <c r="W169" s="21">
        <f t="shared" si="306"/>
        <v>0</v>
      </c>
      <c r="X169" s="19">
        <v>1000</v>
      </c>
      <c r="Y169" s="20">
        <f t="shared" si="307"/>
        <v>10442566.399999999</v>
      </c>
      <c r="Z169" s="73"/>
      <c r="AA169" s="20">
        <f t="shared" si="308"/>
        <v>0</v>
      </c>
      <c r="AB169" s="20"/>
      <c r="AC169" s="20"/>
      <c r="AD169" s="73"/>
      <c r="AE169" s="20">
        <f t="shared" si="309"/>
        <v>0</v>
      </c>
      <c r="AF169" s="73"/>
      <c r="AG169" s="20">
        <f t="shared" si="310"/>
        <v>0</v>
      </c>
      <c r="AH169" s="73"/>
      <c r="AI169" s="20">
        <f t="shared" si="311"/>
        <v>0</v>
      </c>
      <c r="AJ169" s="19">
        <v>207</v>
      </c>
      <c r="AK169" s="20">
        <f t="shared" si="312"/>
        <v>2161611.2448</v>
      </c>
      <c r="AL169" s="73"/>
      <c r="AM169" s="21">
        <f t="shared" si="313"/>
        <v>0</v>
      </c>
      <c r="AN169" s="55"/>
      <c r="AO169" s="20">
        <f t="shared" si="314"/>
        <v>0</v>
      </c>
      <c r="AP169" s="19"/>
      <c r="AQ169" s="20">
        <f t="shared" si="315"/>
        <v>0</v>
      </c>
      <c r="AR169" s="73"/>
      <c r="AS169" s="20">
        <f t="shared" si="316"/>
        <v>0</v>
      </c>
      <c r="AT169" s="73"/>
      <c r="AU169" s="20">
        <f t="shared" si="317"/>
        <v>0</v>
      </c>
      <c r="AV169" s="55"/>
      <c r="AW169" s="20">
        <f t="shared" si="318"/>
        <v>0</v>
      </c>
      <c r="AX169" s="55"/>
      <c r="AY169" s="21">
        <f t="shared" si="319"/>
        <v>0</v>
      </c>
      <c r="AZ169" s="55"/>
      <c r="BA169" s="20">
        <f t="shared" si="320"/>
        <v>0</v>
      </c>
      <c r="BB169" s="55"/>
      <c r="BC169" s="20">
        <f t="shared" si="321"/>
        <v>0</v>
      </c>
      <c r="BD169" s="55"/>
      <c r="BE169" s="20">
        <f t="shared" si="322"/>
        <v>0</v>
      </c>
      <c r="BF169" s="55"/>
      <c r="BG169" s="20">
        <f t="shared" si="323"/>
        <v>0</v>
      </c>
      <c r="BH169" s="55"/>
      <c r="BI169" s="20">
        <f t="shared" si="324"/>
        <v>0</v>
      </c>
      <c r="BJ169" s="55"/>
      <c r="BK169" s="20">
        <f t="shared" si="325"/>
        <v>0</v>
      </c>
      <c r="BL169" s="55"/>
      <c r="BM169" s="20">
        <f t="shared" si="326"/>
        <v>0</v>
      </c>
      <c r="BN169" s="55"/>
      <c r="BO169" s="20">
        <f t="shared" si="327"/>
        <v>0</v>
      </c>
      <c r="BP169" s="55"/>
      <c r="BQ169" s="20">
        <f t="shared" si="328"/>
        <v>0</v>
      </c>
      <c r="BR169" s="55"/>
      <c r="BS169" s="20">
        <f t="shared" si="329"/>
        <v>0</v>
      </c>
      <c r="BT169" s="55"/>
      <c r="BU169" s="20">
        <f t="shared" si="330"/>
        <v>0</v>
      </c>
      <c r="BV169" s="55"/>
      <c r="BW169" s="20">
        <f t="shared" si="331"/>
        <v>0</v>
      </c>
      <c r="BX169" s="74"/>
      <c r="BY169" s="24">
        <f t="shared" si="332"/>
        <v>0</v>
      </c>
      <c r="BZ169" s="55"/>
      <c r="CA169" s="20">
        <f t="shared" si="333"/>
        <v>0</v>
      </c>
      <c r="CB169" s="73"/>
      <c r="CC169" s="20">
        <f t="shared" si="334"/>
        <v>0</v>
      </c>
      <c r="CD169" s="55"/>
      <c r="CE169" s="20">
        <f t="shared" si="335"/>
        <v>0</v>
      </c>
      <c r="CF169" s="55"/>
      <c r="CG169" s="20">
        <f t="shared" si="336"/>
        <v>0</v>
      </c>
      <c r="CH169" s="55"/>
      <c r="CI169" s="20">
        <f t="shared" si="337"/>
        <v>0</v>
      </c>
      <c r="CJ169" s="19">
        <v>88</v>
      </c>
      <c r="CK169" s="20">
        <f t="shared" si="338"/>
        <v>918945.84320000012</v>
      </c>
      <c r="CL169" s="73"/>
      <c r="CM169" s="20">
        <f t="shared" si="339"/>
        <v>0</v>
      </c>
      <c r="CN169" s="55"/>
      <c r="CO169" s="20">
        <f t="shared" si="340"/>
        <v>0</v>
      </c>
      <c r="CP169" s="55"/>
      <c r="CQ169" s="20">
        <f t="shared" si="341"/>
        <v>0</v>
      </c>
      <c r="CR169" s="73"/>
      <c r="CS169" s="20">
        <f t="shared" si="342"/>
        <v>0</v>
      </c>
      <c r="CT169" s="73"/>
      <c r="CU169" s="20">
        <f t="shared" si="343"/>
        <v>0</v>
      </c>
      <c r="CV169" s="73"/>
      <c r="CW169" s="20">
        <f t="shared" si="344"/>
        <v>0</v>
      </c>
      <c r="CX169" s="55"/>
      <c r="CY169" s="20">
        <f t="shared" si="345"/>
        <v>0</v>
      </c>
      <c r="CZ169" s="55"/>
      <c r="DA169" s="20">
        <f t="shared" si="346"/>
        <v>0</v>
      </c>
      <c r="DB169" s="55"/>
      <c r="DC169" s="20">
        <f t="shared" si="347"/>
        <v>0</v>
      </c>
      <c r="DD169" s="73"/>
      <c r="DE169" s="20">
        <f t="shared" si="348"/>
        <v>0</v>
      </c>
      <c r="DF169" s="55"/>
      <c r="DG169" s="20">
        <f t="shared" si="349"/>
        <v>0</v>
      </c>
      <c r="DH169" s="55"/>
      <c r="DI169" s="20">
        <f t="shared" si="350"/>
        <v>0</v>
      </c>
      <c r="DJ169" s="55"/>
      <c r="DK169" s="20">
        <f t="shared" si="351"/>
        <v>0</v>
      </c>
      <c r="DL169" s="19"/>
      <c r="DM169" s="21">
        <f t="shared" si="352"/>
        <v>0</v>
      </c>
      <c r="DN169" s="55"/>
      <c r="DO169" s="20">
        <f t="shared" si="353"/>
        <v>0</v>
      </c>
      <c r="DP169" s="55"/>
      <c r="DQ169" s="20">
        <f t="shared" si="354"/>
        <v>0</v>
      </c>
      <c r="DR169" s="55"/>
      <c r="DS169" s="20">
        <f t="shared" si="355"/>
        <v>0</v>
      </c>
      <c r="DT169" s="55"/>
      <c r="DU169" s="20">
        <f t="shared" si="356"/>
        <v>0</v>
      </c>
      <c r="DV169" s="55"/>
      <c r="DW169" s="20">
        <f t="shared" si="357"/>
        <v>0</v>
      </c>
      <c r="DX169" s="55"/>
      <c r="DY169" s="20">
        <f t="shared" si="358"/>
        <v>0</v>
      </c>
      <c r="DZ169" s="19"/>
      <c r="EA169" s="20">
        <f t="shared" si="359"/>
        <v>0</v>
      </c>
      <c r="EB169" s="19"/>
      <c r="EC169" s="20">
        <f t="shared" si="360"/>
        <v>0</v>
      </c>
      <c r="ED169" s="55"/>
      <c r="EE169" s="20">
        <f t="shared" si="361"/>
        <v>0</v>
      </c>
      <c r="EF169" s="19"/>
      <c r="EG169" s="20">
        <f t="shared" si="362"/>
        <v>0</v>
      </c>
      <c r="EH169" s="19">
        <f>530-205</f>
        <v>325</v>
      </c>
      <c r="EI169" s="20">
        <f>EH169*E169*F169*H169*J169*$EI$9</f>
        <v>3393834.08</v>
      </c>
      <c r="EJ169" s="19"/>
      <c r="EK169" s="20">
        <f t="shared" si="363"/>
        <v>0</v>
      </c>
      <c r="EL169" s="19"/>
      <c r="EM169" s="20"/>
      <c r="EN169" s="25"/>
      <c r="EO169" s="25"/>
      <c r="EP169" s="26">
        <f t="shared" si="364"/>
        <v>1620</v>
      </c>
      <c r="EQ169" s="26">
        <f t="shared" si="364"/>
        <v>16916957.567999996</v>
      </c>
    </row>
    <row r="170" spans="1:147" s="132" customFormat="1" ht="15.75" customHeight="1" x14ac:dyDescent="0.25">
      <c r="A170" s="13"/>
      <c r="B170" s="13">
        <v>111</v>
      </c>
      <c r="C170" s="126" t="s">
        <v>501</v>
      </c>
      <c r="D170" s="63" t="s">
        <v>502</v>
      </c>
      <c r="E170" s="15">
        <v>13916</v>
      </c>
      <c r="F170" s="68">
        <v>1.0900000000000001</v>
      </c>
      <c r="G170" s="17"/>
      <c r="H170" s="49">
        <v>1</v>
      </c>
      <c r="I170" s="50"/>
      <c r="J170" s="48">
        <v>1.4</v>
      </c>
      <c r="K170" s="48">
        <v>1.68</v>
      </c>
      <c r="L170" s="48">
        <v>2.23</v>
      </c>
      <c r="M170" s="51">
        <v>2.57</v>
      </c>
      <c r="N170" s="55"/>
      <c r="O170" s="20">
        <f t="shared" si="302"/>
        <v>0</v>
      </c>
      <c r="P170" s="73"/>
      <c r="Q170" s="20">
        <f t="shared" si="303"/>
        <v>0</v>
      </c>
      <c r="R170" s="73"/>
      <c r="S170" s="21">
        <f t="shared" si="304"/>
        <v>0</v>
      </c>
      <c r="T170" s="55"/>
      <c r="U170" s="20">
        <f t="shared" si="305"/>
        <v>0</v>
      </c>
      <c r="V170" s="55"/>
      <c r="W170" s="21">
        <f t="shared" si="306"/>
        <v>0</v>
      </c>
      <c r="X170" s="19">
        <v>35</v>
      </c>
      <c r="Y170" s="20">
        <f t="shared" si="307"/>
        <v>743253.55999999994</v>
      </c>
      <c r="Z170" s="73"/>
      <c r="AA170" s="20">
        <f t="shared" si="308"/>
        <v>0</v>
      </c>
      <c r="AB170" s="20"/>
      <c r="AC170" s="20"/>
      <c r="AD170" s="73"/>
      <c r="AE170" s="20">
        <f t="shared" si="309"/>
        <v>0</v>
      </c>
      <c r="AF170" s="73"/>
      <c r="AG170" s="20">
        <f t="shared" si="310"/>
        <v>0</v>
      </c>
      <c r="AH170" s="73"/>
      <c r="AI170" s="20">
        <f t="shared" si="311"/>
        <v>0</v>
      </c>
      <c r="AJ170" s="19">
        <v>10</v>
      </c>
      <c r="AK170" s="20">
        <f t="shared" si="312"/>
        <v>212358.16000000003</v>
      </c>
      <c r="AL170" s="73"/>
      <c r="AM170" s="21">
        <f t="shared" si="313"/>
        <v>0</v>
      </c>
      <c r="AN170" s="55"/>
      <c r="AO170" s="20">
        <f t="shared" si="314"/>
        <v>0</v>
      </c>
      <c r="AP170" s="55"/>
      <c r="AQ170" s="20">
        <f t="shared" si="315"/>
        <v>0</v>
      </c>
      <c r="AR170" s="73"/>
      <c r="AS170" s="20">
        <f t="shared" si="316"/>
        <v>0</v>
      </c>
      <c r="AT170" s="73"/>
      <c r="AU170" s="20">
        <f t="shared" si="317"/>
        <v>0</v>
      </c>
      <c r="AV170" s="55"/>
      <c r="AW170" s="20">
        <f t="shared" si="318"/>
        <v>0</v>
      </c>
      <c r="AX170" s="55"/>
      <c r="AY170" s="21">
        <f t="shared" si="319"/>
        <v>0</v>
      </c>
      <c r="AZ170" s="55"/>
      <c r="BA170" s="20">
        <f t="shared" si="320"/>
        <v>0</v>
      </c>
      <c r="BB170" s="55"/>
      <c r="BC170" s="20">
        <f t="shared" si="321"/>
        <v>0</v>
      </c>
      <c r="BD170" s="55"/>
      <c r="BE170" s="20">
        <f t="shared" si="322"/>
        <v>0</v>
      </c>
      <c r="BF170" s="55"/>
      <c r="BG170" s="20">
        <f t="shared" si="323"/>
        <v>0</v>
      </c>
      <c r="BH170" s="55"/>
      <c r="BI170" s="20">
        <f t="shared" si="324"/>
        <v>0</v>
      </c>
      <c r="BJ170" s="55"/>
      <c r="BK170" s="20">
        <f t="shared" si="325"/>
        <v>0</v>
      </c>
      <c r="BL170" s="55"/>
      <c r="BM170" s="20">
        <f t="shared" si="326"/>
        <v>0</v>
      </c>
      <c r="BN170" s="55"/>
      <c r="BO170" s="20">
        <f t="shared" si="327"/>
        <v>0</v>
      </c>
      <c r="BP170" s="55"/>
      <c r="BQ170" s="20">
        <f t="shared" si="328"/>
        <v>0</v>
      </c>
      <c r="BR170" s="55"/>
      <c r="BS170" s="20">
        <f t="shared" si="329"/>
        <v>0</v>
      </c>
      <c r="BT170" s="55"/>
      <c r="BU170" s="20">
        <f t="shared" si="330"/>
        <v>0</v>
      </c>
      <c r="BV170" s="55"/>
      <c r="BW170" s="20">
        <f t="shared" si="331"/>
        <v>0</v>
      </c>
      <c r="BX170" s="74"/>
      <c r="BY170" s="24">
        <f t="shared" si="332"/>
        <v>0</v>
      </c>
      <c r="BZ170" s="55"/>
      <c r="CA170" s="20">
        <f t="shared" si="333"/>
        <v>0</v>
      </c>
      <c r="CB170" s="73"/>
      <c r="CC170" s="20">
        <f t="shared" si="334"/>
        <v>0</v>
      </c>
      <c r="CD170" s="55"/>
      <c r="CE170" s="20">
        <f t="shared" si="335"/>
        <v>0</v>
      </c>
      <c r="CF170" s="55"/>
      <c r="CG170" s="20">
        <f t="shared" si="336"/>
        <v>0</v>
      </c>
      <c r="CH170" s="55"/>
      <c r="CI170" s="20">
        <f t="shared" si="337"/>
        <v>0</v>
      </c>
      <c r="CJ170" s="19">
        <v>10</v>
      </c>
      <c r="CK170" s="20">
        <f t="shared" si="338"/>
        <v>212358.16000000003</v>
      </c>
      <c r="CL170" s="73"/>
      <c r="CM170" s="20">
        <f t="shared" si="339"/>
        <v>0</v>
      </c>
      <c r="CN170" s="55"/>
      <c r="CO170" s="20">
        <f t="shared" si="340"/>
        <v>0</v>
      </c>
      <c r="CP170" s="55"/>
      <c r="CQ170" s="20">
        <f t="shared" si="341"/>
        <v>0</v>
      </c>
      <c r="CR170" s="73"/>
      <c r="CS170" s="20">
        <f t="shared" si="342"/>
        <v>0</v>
      </c>
      <c r="CT170" s="73"/>
      <c r="CU170" s="20">
        <f t="shared" si="343"/>
        <v>0</v>
      </c>
      <c r="CV170" s="73"/>
      <c r="CW170" s="20">
        <f t="shared" si="344"/>
        <v>0</v>
      </c>
      <c r="CX170" s="55"/>
      <c r="CY170" s="20">
        <f t="shared" si="345"/>
        <v>0</v>
      </c>
      <c r="CZ170" s="55"/>
      <c r="DA170" s="20">
        <f t="shared" si="346"/>
        <v>0</v>
      </c>
      <c r="DB170" s="55"/>
      <c r="DC170" s="20">
        <f t="shared" si="347"/>
        <v>0</v>
      </c>
      <c r="DD170" s="73"/>
      <c r="DE170" s="20">
        <f t="shared" si="348"/>
        <v>0</v>
      </c>
      <c r="DF170" s="55"/>
      <c r="DG170" s="20">
        <f t="shared" si="349"/>
        <v>0</v>
      </c>
      <c r="DH170" s="55"/>
      <c r="DI170" s="20">
        <f t="shared" si="350"/>
        <v>0</v>
      </c>
      <c r="DJ170" s="55"/>
      <c r="DK170" s="20">
        <f t="shared" si="351"/>
        <v>0</v>
      </c>
      <c r="DL170" s="19"/>
      <c r="DM170" s="21">
        <f t="shared" si="352"/>
        <v>0</v>
      </c>
      <c r="DN170" s="55"/>
      <c r="DO170" s="20">
        <f t="shared" si="353"/>
        <v>0</v>
      </c>
      <c r="DP170" s="55"/>
      <c r="DQ170" s="20">
        <f t="shared" si="354"/>
        <v>0</v>
      </c>
      <c r="DR170" s="55"/>
      <c r="DS170" s="20">
        <f t="shared" si="355"/>
        <v>0</v>
      </c>
      <c r="DT170" s="55"/>
      <c r="DU170" s="20">
        <f t="shared" si="356"/>
        <v>0</v>
      </c>
      <c r="DV170" s="55"/>
      <c r="DW170" s="20">
        <f t="shared" si="357"/>
        <v>0</v>
      </c>
      <c r="DX170" s="55"/>
      <c r="DY170" s="20">
        <f t="shared" si="358"/>
        <v>0</v>
      </c>
      <c r="DZ170" s="55"/>
      <c r="EA170" s="20">
        <f t="shared" si="359"/>
        <v>0</v>
      </c>
      <c r="EB170" s="19"/>
      <c r="EC170" s="20">
        <f t="shared" si="360"/>
        <v>0</v>
      </c>
      <c r="ED170" s="55"/>
      <c r="EE170" s="20">
        <f t="shared" si="361"/>
        <v>0</v>
      </c>
      <c r="EF170" s="19"/>
      <c r="EG170" s="20">
        <f t="shared" si="362"/>
        <v>0</v>
      </c>
      <c r="EH170" s="19"/>
      <c r="EI170" s="20">
        <f>EH170*E170*F170*H170*J170*$EI$9</f>
        <v>0</v>
      </c>
      <c r="EJ170" s="19"/>
      <c r="EK170" s="20">
        <f t="shared" si="363"/>
        <v>0</v>
      </c>
      <c r="EL170" s="19"/>
      <c r="EM170" s="20"/>
      <c r="EN170" s="25"/>
      <c r="EO170" s="25"/>
      <c r="EP170" s="26">
        <f t="shared" si="364"/>
        <v>55</v>
      </c>
      <c r="EQ170" s="26">
        <f t="shared" si="364"/>
        <v>1167969.8799999999</v>
      </c>
    </row>
    <row r="171" spans="1:147" ht="18.75" customHeight="1" x14ac:dyDescent="0.25">
      <c r="A171" s="13"/>
      <c r="B171" s="13">
        <v>112</v>
      </c>
      <c r="C171" s="126" t="s">
        <v>503</v>
      </c>
      <c r="D171" s="63" t="s">
        <v>504</v>
      </c>
      <c r="E171" s="15">
        <v>13916</v>
      </c>
      <c r="F171" s="68">
        <v>1.62</v>
      </c>
      <c r="G171" s="17"/>
      <c r="H171" s="138">
        <v>0.8</v>
      </c>
      <c r="I171" s="139"/>
      <c r="J171" s="48">
        <v>1.4</v>
      </c>
      <c r="K171" s="48">
        <v>1.68</v>
      </c>
      <c r="L171" s="48">
        <v>2.23</v>
      </c>
      <c r="M171" s="51">
        <v>2.57</v>
      </c>
      <c r="N171" s="55"/>
      <c r="O171" s="20">
        <f t="shared" si="302"/>
        <v>0</v>
      </c>
      <c r="P171" s="73"/>
      <c r="Q171" s="20">
        <f t="shared" si="303"/>
        <v>0</v>
      </c>
      <c r="R171" s="73"/>
      <c r="S171" s="21">
        <f t="shared" si="304"/>
        <v>0</v>
      </c>
      <c r="T171" s="55"/>
      <c r="U171" s="20">
        <f t="shared" si="305"/>
        <v>0</v>
      </c>
      <c r="V171" s="55"/>
      <c r="W171" s="21">
        <f t="shared" si="306"/>
        <v>0</v>
      </c>
      <c r="X171" s="19">
        <v>55</v>
      </c>
      <c r="Y171" s="20">
        <f t="shared" si="307"/>
        <v>1388705.4720000001</v>
      </c>
      <c r="Z171" s="73"/>
      <c r="AA171" s="20">
        <f t="shared" si="308"/>
        <v>0</v>
      </c>
      <c r="AB171" s="20"/>
      <c r="AC171" s="20"/>
      <c r="AD171" s="73"/>
      <c r="AE171" s="20">
        <f t="shared" si="309"/>
        <v>0</v>
      </c>
      <c r="AF171" s="73"/>
      <c r="AG171" s="20">
        <f t="shared" si="310"/>
        <v>0</v>
      </c>
      <c r="AH171" s="73"/>
      <c r="AI171" s="20">
        <f t="shared" si="311"/>
        <v>0</v>
      </c>
      <c r="AJ171" s="55"/>
      <c r="AK171" s="20">
        <f t="shared" si="312"/>
        <v>0</v>
      </c>
      <c r="AL171" s="73"/>
      <c r="AM171" s="21">
        <f t="shared" si="313"/>
        <v>0</v>
      </c>
      <c r="AN171" s="55"/>
      <c r="AO171" s="20">
        <f t="shared" si="314"/>
        <v>0</v>
      </c>
      <c r="AP171" s="19"/>
      <c r="AQ171" s="20">
        <f t="shared" si="315"/>
        <v>0</v>
      </c>
      <c r="AR171" s="73"/>
      <c r="AS171" s="20">
        <f t="shared" si="316"/>
        <v>0</v>
      </c>
      <c r="AT171" s="73"/>
      <c r="AU171" s="20">
        <f t="shared" si="317"/>
        <v>0</v>
      </c>
      <c r="AV171" s="55"/>
      <c r="AW171" s="20">
        <f t="shared" si="318"/>
        <v>0</v>
      </c>
      <c r="AX171" s="55"/>
      <c r="AY171" s="21">
        <f t="shared" si="319"/>
        <v>0</v>
      </c>
      <c r="AZ171" s="55"/>
      <c r="BA171" s="20">
        <f t="shared" si="320"/>
        <v>0</v>
      </c>
      <c r="BB171" s="55"/>
      <c r="BC171" s="20">
        <f t="shared" si="321"/>
        <v>0</v>
      </c>
      <c r="BD171" s="55"/>
      <c r="BE171" s="20">
        <f t="shared" si="322"/>
        <v>0</v>
      </c>
      <c r="BF171" s="55"/>
      <c r="BG171" s="20">
        <f t="shared" si="323"/>
        <v>0</v>
      </c>
      <c r="BH171" s="55"/>
      <c r="BI171" s="20">
        <f t="shared" si="324"/>
        <v>0</v>
      </c>
      <c r="BJ171" s="55"/>
      <c r="BK171" s="20">
        <f t="shared" si="325"/>
        <v>0</v>
      </c>
      <c r="BL171" s="55"/>
      <c r="BM171" s="20">
        <f t="shared" si="326"/>
        <v>0</v>
      </c>
      <c r="BN171" s="55"/>
      <c r="BO171" s="20">
        <f t="shared" si="327"/>
        <v>0</v>
      </c>
      <c r="BP171" s="55"/>
      <c r="BQ171" s="20">
        <f t="shared" si="328"/>
        <v>0</v>
      </c>
      <c r="BR171" s="55"/>
      <c r="BS171" s="20">
        <f t="shared" si="329"/>
        <v>0</v>
      </c>
      <c r="BT171" s="55"/>
      <c r="BU171" s="20">
        <f t="shared" si="330"/>
        <v>0</v>
      </c>
      <c r="BV171" s="55"/>
      <c r="BW171" s="20">
        <f t="shared" si="331"/>
        <v>0</v>
      </c>
      <c r="BX171" s="74"/>
      <c r="BY171" s="24">
        <f t="shared" si="332"/>
        <v>0</v>
      </c>
      <c r="BZ171" s="55"/>
      <c r="CA171" s="20">
        <f t="shared" si="333"/>
        <v>0</v>
      </c>
      <c r="CB171" s="73"/>
      <c r="CC171" s="20">
        <f t="shared" si="334"/>
        <v>0</v>
      </c>
      <c r="CD171" s="55"/>
      <c r="CE171" s="20">
        <f t="shared" si="335"/>
        <v>0</v>
      </c>
      <c r="CF171" s="55"/>
      <c r="CG171" s="20">
        <f t="shared" si="336"/>
        <v>0</v>
      </c>
      <c r="CH171" s="55"/>
      <c r="CI171" s="20">
        <f t="shared" si="337"/>
        <v>0</v>
      </c>
      <c r="CJ171" s="19"/>
      <c r="CK171" s="20">
        <f t="shared" si="338"/>
        <v>0</v>
      </c>
      <c r="CL171" s="73"/>
      <c r="CM171" s="20">
        <f t="shared" si="339"/>
        <v>0</v>
      </c>
      <c r="CN171" s="55"/>
      <c r="CO171" s="20">
        <f t="shared" si="340"/>
        <v>0</v>
      </c>
      <c r="CP171" s="55"/>
      <c r="CQ171" s="20">
        <f t="shared" si="341"/>
        <v>0</v>
      </c>
      <c r="CR171" s="73"/>
      <c r="CS171" s="20">
        <f t="shared" si="342"/>
        <v>0</v>
      </c>
      <c r="CT171" s="73"/>
      <c r="CU171" s="20">
        <f t="shared" si="343"/>
        <v>0</v>
      </c>
      <c r="CV171" s="73"/>
      <c r="CW171" s="20">
        <f t="shared" si="344"/>
        <v>0</v>
      </c>
      <c r="CX171" s="55"/>
      <c r="CY171" s="20">
        <f t="shared" si="345"/>
        <v>0</v>
      </c>
      <c r="CZ171" s="55"/>
      <c r="DA171" s="20">
        <f t="shared" si="346"/>
        <v>0</v>
      </c>
      <c r="DB171" s="55"/>
      <c r="DC171" s="20">
        <f t="shared" si="347"/>
        <v>0</v>
      </c>
      <c r="DD171" s="73"/>
      <c r="DE171" s="20">
        <f t="shared" si="348"/>
        <v>0</v>
      </c>
      <c r="DF171" s="55"/>
      <c r="DG171" s="20">
        <f t="shared" si="349"/>
        <v>0</v>
      </c>
      <c r="DH171" s="55"/>
      <c r="DI171" s="20">
        <f t="shared" si="350"/>
        <v>0</v>
      </c>
      <c r="DJ171" s="55"/>
      <c r="DK171" s="20">
        <f t="shared" si="351"/>
        <v>0</v>
      </c>
      <c r="DL171" s="19"/>
      <c r="DM171" s="21">
        <f t="shared" si="352"/>
        <v>0</v>
      </c>
      <c r="DN171" s="55"/>
      <c r="DO171" s="20">
        <f t="shared" si="353"/>
        <v>0</v>
      </c>
      <c r="DP171" s="55"/>
      <c r="DQ171" s="20">
        <f t="shared" si="354"/>
        <v>0</v>
      </c>
      <c r="DR171" s="55"/>
      <c r="DS171" s="20">
        <f t="shared" si="355"/>
        <v>0</v>
      </c>
      <c r="DT171" s="55"/>
      <c r="DU171" s="20">
        <f t="shared" si="356"/>
        <v>0</v>
      </c>
      <c r="DV171" s="55"/>
      <c r="DW171" s="20">
        <f t="shared" si="357"/>
        <v>0</v>
      </c>
      <c r="DX171" s="55"/>
      <c r="DY171" s="20">
        <f t="shared" si="358"/>
        <v>0</v>
      </c>
      <c r="DZ171" s="19"/>
      <c r="EA171" s="20">
        <f t="shared" si="359"/>
        <v>0</v>
      </c>
      <c r="EB171" s="19"/>
      <c r="EC171" s="20">
        <f t="shared" si="360"/>
        <v>0</v>
      </c>
      <c r="ED171" s="55"/>
      <c r="EE171" s="20">
        <f t="shared" si="361"/>
        <v>0</v>
      </c>
      <c r="EF171" s="19"/>
      <c r="EG171" s="20">
        <f t="shared" si="362"/>
        <v>0</v>
      </c>
      <c r="EH171" s="19"/>
      <c r="EI171" s="20">
        <f>EH171*E171*F171*H171*J171*$EI$9</f>
        <v>0</v>
      </c>
      <c r="EJ171" s="19"/>
      <c r="EK171" s="20">
        <f t="shared" si="363"/>
        <v>0</v>
      </c>
      <c r="EL171" s="19"/>
      <c r="EM171" s="20"/>
      <c r="EN171" s="25"/>
      <c r="EO171" s="25"/>
      <c r="EP171" s="26">
        <f t="shared" si="364"/>
        <v>55</v>
      </c>
      <c r="EQ171" s="26">
        <f t="shared" si="364"/>
        <v>1388705.4720000001</v>
      </c>
    </row>
    <row r="172" spans="1:147" ht="15.75" customHeight="1" x14ac:dyDescent="0.25">
      <c r="A172" s="13"/>
      <c r="B172" s="13">
        <v>113</v>
      </c>
      <c r="C172" s="126" t="s">
        <v>505</v>
      </c>
      <c r="D172" s="63" t="s">
        <v>506</v>
      </c>
      <c r="E172" s="15">
        <v>13916</v>
      </c>
      <c r="F172" s="68">
        <v>2.0099999999999998</v>
      </c>
      <c r="G172" s="17"/>
      <c r="H172" s="49">
        <v>1</v>
      </c>
      <c r="I172" s="50"/>
      <c r="J172" s="48">
        <v>1.4</v>
      </c>
      <c r="K172" s="48">
        <v>1.68</v>
      </c>
      <c r="L172" s="48">
        <v>2.23</v>
      </c>
      <c r="M172" s="51">
        <v>2.57</v>
      </c>
      <c r="N172" s="55"/>
      <c r="O172" s="20">
        <f t="shared" si="302"/>
        <v>0</v>
      </c>
      <c r="P172" s="73"/>
      <c r="Q172" s="20">
        <f t="shared" si="303"/>
        <v>0</v>
      </c>
      <c r="R172" s="73"/>
      <c r="S172" s="21">
        <f t="shared" si="304"/>
        <v>0</v>
      </c>
      <c r="T172" s="55"/>
      <c r="U172" s="20">
        <f t="shared" si="305"/>
        <v>0</v>
      </c>
      <c r="V172" s="55"/>
      <c r="W172" s="21">
        <f t="shared" si="306"/>
        <v>0</v>
      </c>
      <c r="X172" s="19"/>
      <c r="Y172" s="20">
        <f t="shared" si="307"/>
        <v>0</v>
      </c>
      <c r="Z172" s="73"/>
      <c r="AA172" s="20">
        <f t="shared" si="308"/>
        <v>0</v>
      </c>
      <c r="AB172" s="20"/>
      <c r="AC172" s="20"/>
      <c r="AD172" s="73"/>
      <c r="AE172" s="20">
        <f t="shared" si="309"/>
        <v>0</v>
      </c>
      <c r="AF172" s="73"/>
      <c r="AG172" s="20">
        <f t="shared" si="310"/>
        <v>0</v>
      </c>
      <c r="AH172" s="73"/>
      <c r="AI172" s="20">
        <f t="shared" si="311"/>
        <v>0</v>
      </c>
      <c r="AJ172" s="55"/>
      <c r="AK172" s="20">
        <f t="shared" si="312"/>
        <v>0</v>
      </c>
      <c r="AL172" s="73"/>
      <c r="AM172" s="21">
        <f t="shared" si="313"/>
        <v>0</v>
      </c>
      <c r="AN172" s="55"/>
      <c r="AO172" s="20">
        <f t="shared" si="314"/>
        <v>0</v>
      </c>
      <c r="AP172" s="19"/>
      <c r="AQ172" s="20">
        <f t="shared" si="315"/>
        <v>0</v>
      </c>
      <c r="AR172" s="73"/>
      <c r="AS172" s="20">
        <f t="shared" si="316"/>
        <v>0</v>
      </c>
      <c r="AT172" s="73"/>
      <c r="AU172" s="20">
        <f t="shared" si="317"/>
        <v>0</v>
      </c>
      <c r="AV172" s="55"/>
      <c r="AW172" s="20">
        <f t="shared" si="318"/>
        <v>0</v>
      </c>
      <c r="AX172" s="55"/>
      <c r="AY172" s="21">
        <f t="shared" si="319"/>
        <v>0</v>
      </c>
      <c r="AZ172" s="55"/>
      <c r="BA172" s="20">
        <f t="shared" si="320"/>
        <v>0</v>
      </c>
      <c r="BB172" s="55"/>
      <c r="BC172" s="20">
        <f t="shared" si="321"/>
        <v>0</v>
      </c>
      <c r="BD172" s="55"/>
      <c r="BE172" s="20">
        <f t="shared" si="322"/>
        <v>0</v>
      </c>
      <c r="BF172" s="55"/>
      <c r="BG172" s="20">
        <f t="shared" si="323"/>
        <v>0</v>
      </c>
      <c r="BH172" s="55"/>
      <c r="BI172" s="20">
        <f t="shared" si="324"/>
        <v>0</v>
      </c>
      <c r="BJ172" s="55"/>
      <c r="BK172" s="20">
        <f t="shared" si="325"/>
        <v>0</v>
      </c>
      <c r="BL172" s="55"/>
      <c r="BM172" s="20">
        <f t="shared" si="326"/>
        <v>0</v>
      </c>
      <c r="BN172" s="55"/>
      <c r="BO172" s="20">
        <f t="shared" si="327"/>
        <v>0</v>
      </c>
      <c r="BP172" s="55"/>
      <c r="BQ172" s="20">
        <f t="shared" si="328"/>
        <v>0</v>
      </c>
      <c r="BR172" s="55"/>
      <c r="BS172" s="20">
        <f t="shared" si="329"/>
        <v>0</v>
      </c>
      <c r="BT172" s="55"/>
      <c r="BU172" s="20">
        <f t="shared" si="330"/>
        <v>0</v>
      </c>
      <c r="BV172" s="55"/>
      <c r="BW172" s="20">
        <f t="shared" si="331"/>
        <v>0</v>
      </c>
      <c r="BX172" s="74"/>
      <c r="BY172" s="24">
        <f t="shared" si="332"/>
        <v>0</v>
      </c>
      <c r="BZ172" s="55"/>
      <c r="CA172" s="20">
        <f t="shared" si="333"/>
        <v>0</v>
      </c>
      <c r="CB172" s="73"/>
      <c r="CC172" s="20">
        <f t="shared" si="334"/>
        <v>0</v>
      </c>
      <c r="CD172" s="55"/>
      <c r="CE172" s="20">
        <f t="shared" si="335"/>
        <v>0</v>
      </c>
      <c r="CF172" s="55"/>
      <c r="CG172" s="20">
        <f t="shared" si="336"/>
        <v>0</v>
      </c>
      <c r="CH172" s="55"/>
      <c r="CI172" s="20">
        <f t="shared" si="337"/>
        <v>0</v>
      </c>
      <c r="CJ172" s="55"/>
      <c r="CK172" s="20">
        <f t="shared" si="338"/>
        <v>0</v>
      </c>
      <c r="CL172" s="73"/>
      <c r="CM172" s="20">
        <f t="shared" si="339"/>
        <v>0</v>
      </c>
      <c r="CN172" s="55"/>
      <c r="CO172" s="20">
        <f t="shared" si="340"/>
        <v>0</v>
      </c>
      <c r="CP172" s="55"/>
      <c r="CQ172" s="20">
        <f t="shared" si="341"/>
        <v>0</v>
      </c>
      <c r="CR172" s="73"/>
      <c r="CS172" s="20">
        <f t="shared" si="342"/>
        <v>0</v>
      </c>
      <c r="CT172" s="73"/>
      <c r="CU172" s="20">
        <f t="shared" si="343"/>
        <v>0</v>
      </c>
      <c r="CV172" s="73"/>
      <c r="CW172" s="20">
        <f t="shared" si="344"/>
        <v>0</v>
      </c>
      <c r="CX172" s="55"/>
      <c r="CY172" s="20">
        <f t="shared" si="345"/>
        <v>0</v>
      </c>
      <c r="CZ172" s="55"/>
      <c r="DA172" s="20">
        <f t="shared" si="346"/>
        <v>0</v>
      </c>
      <c r="DB172" s="55"/>
      <c r="DC172" s="20">
        <f t="shared" si="347"/>
        <v>0</v>
      </c>
      <c r="DD172" s="73"/>
      <c r="DE172" s="20">
        <f t="shared" si="348"/>
        <v>0</v>
      </c>
      <c r="DF172" s="55"/>
      <c r="DG172" s="20">
        <f t="shared" si="349"/>
        <v>0</v>
      </c>
      <c r="DH172" s="55"/>
      <c r="DI172" s="20">
        <f t="shared" si="350"/>
        <v>0</v>
      </c>
      <c r="DJ172" s="55"/>
      <c r="DK172" s="20">
        <f t="shared" si="351"/>
        <v>0</v>
      </c>
      <c r="DL172" s="19"/>
      <c r="DM172" s="21">
        <f t="shared" si="352"/>
        <v>0</v>
      </c>
      <c r="DN172" s="55"/>
      <c r="DO172" s="20">
        <f t="shared" si="353"/>
        <v>0</v>
      </c>
      <c r="DP172" s="55"/>
      <c r="DQ172" s="20">
        <f t="shared" si="354"/>
        <v>0</v>
      </c>
      <c r="DR172" s="55"/>
      <c r="DS172" s="20">
        <f t="shared" si="355"/>
        <v>0</v>
      </c>
      <c r="DT172" s="55"/>
      <c r="DU172" s="20">
        <f t="shared" si="356"/>
        <v>0</v>
      </c>
      <c r="DV172" s="55"/>
      <c r="DW172" s="20">
        <f t="shared" si="357"/>
        <v>0</v>
      </c>
      <c r="DX172" s="55"/>
      <c r="DY172" s="20">
        <f t="shared" si="358"/>
        <v>0</v>
      </c>
      <c r="DZ172" s="19"/>
      <c r="EA172" s="20">
        <f t="shared" si="359"/>
        <v>0</v>
      </c>
      <c r="EB172" s="19"/>
      <c r="EC172" s="20">
        <f t="shared" si="360"/>
        <v>0</v>
      </c>
      <c r="ED172" s="55"/>
      <c r="EE172" s="20">
        <f t="shared" si="361"/>
        <v>0</v>
      </c>
      <c r="EF172" s="19"/>
      <c r="EG172" s="20">
        <f t="shared" si="362"/>
        <v>0</v>
      </c>
      <c r="EH172" s="19"/>
      <c r="EI172" s="20">
        <f>EH172*E172*F172*H172*J172*$EI$9</f>
        <v>0</v>
      </c>
      <c r="EJ172" s="19"/>
      <c r="EK172" s="20">
        <f t="shared" si="363"/>
        <v>0</v>
      </c>
      <c r="EL172" s="19"/>
      <c r="EM172" s="20"/>
      <c r="EN172" s="25"/>
      <c r="EO172" s="25"/>
      <c r="EP172" s="26">
        <f t="shared" si="364"/>
        <v>0</v>
      </c>
      <c r="EQ172" s="26">
        <f t="shared" si="364"/>
        <v>0</v>
      </c>
    </row>
    <row r="173" spans="1:147" ht="18.75" customHeight="1" x14ac:dyDescent="0.25">
      <c r="A173" s="13"/>
      <c r="B173" s="13">
        <v>114</v>
      </c>
      <c r="C173" s="126" t="s">
        <v>507</v>
      </c>
      <c r="D173" s="63" t="s">
        <v>508</v>
      </c>
      <c r="E173" s="15">
        <v>13916</v>
      </c>
      <c r="F173" s="68">
        <v>3.5</v>
      </c>
      <c r="G173" s="17"/>
      <c r="H173" s="138">
        <v>0.8</v>
      </c>
      <c r="I173" s="139"/>
      <c r="J173" s="48">
        <v>1.4</v>
      </c>
      <c r="K173" s="48">
        <v>1.68</v>
      </c>
      <c r="L173" s="48">
        <v>2.23</v>
      </c>
      <c r="M173" s="51">
        <v>2.57</v>
      </c>
      <c r="N173" s="55"/>
      <c r="O173" s="20">
        <f t="shared" si="302"/>
        <v>0</v>
      </c>
      <c r="P173" s="73"/>
      <c r="Q173" s="20">
        <f t="shared" si="303"/>
        <v>0</v>
      </c>
      <c r="R173" s="73"/>
      <c r="S173" s="21">
        <f t="shared" si="304"/>
        <v>0</v>
      </c>
      <c r="T173" s="55"/>
      <c r="U173" s="20">
        <f t="shared" si="305"/>
        <v>0</v>
      </c>
      <c r="V173" s="55"/>
      <c r="W173" s="21">
        <f t="shared" si="306"/>
        <v>0</v>
      </c>
      <c r="X173" s="19">
        <f>500+100</f>
        <v>600</v>
      </c>
      <c r="Y173" s="20">
        <f t="shared" si="307"/>
        <v>32730431.999999996</v>
      </c>
      <c r="Z173" s="73"/>
      <c r="AA173" s="20">
        <f t="shared" si="308"/>
        <v>0</v>
      </c>
      <c r="AB173" s="20"/>
      <c r="AC173" s="20"/>
      <c r="AD173" s="73"/>
      <c r="AE173" s="20">
        <f t="shared" si="309"/>
        <v>0</v>
      </c>
      <c r="AF173" s="73"/>
      <c r="AG173" s="20">
        <f t="shared" si="310"/>
        <v>0</v>
      </c>
      <c r="AH173" s="73"/>
      <c r="AI173" s="20">
        <f t="shared" si="311"/>
        <v>0</v>
      </c>
      <c r="AJ173" s="19">
        <v>195</v>
      </c>
      <c r="AK173" s="20">
        <f t="shared" si="312"/>
        <v>10637390.399999999</v>
      </c>
      <c r="AL173" s="73"/>
      <c r="AM173" s="21">
        <f t="shared" si="313"/>
        <v>0</v>
      </c>
      <c r="AN173" s="55"/>
      <c r="AO173" s="20">
        <f t="shared" si="314"/>
        <v>0</v>
      </c>
      <c r="AP173" s="19"/>
      <c r="AQ173" s="20">
        <f t="shared" si="315"/>
        <v>0</v>
      </c>
      <c r="AR173" s="73"/>
      <c r="AS173" s="20">
        <f t="shared" si="316"/>
        <v>0</v>
      </c>
      <c r="AT173" s="73"/>
      <c r="AU173" s="20">
        <f t="shared" si="317"/>
        <v>0</v>
      </c>
      <c r="AV173" s="55"/>
      <c r="AW173" s="20">
        <f t="shared" si="318"/>
        <v>0</v>
      </c>
      <c r="AX173" s="55"/>
      <c r="AY173" s="21">
        <f t="shared" si="319"/>
        <v>0</v>
      </c>
      <c r="AZ173" s="55"/>
      <c r="BA173" s="20">
        <f t="shared" si="320"/>
        <v>0</v>
      </c>
      <c r="BB173" s="55"/>
      <c r="BC173" s="20">
        <f t="shared" si="321"/>
        <v>0</v>
      </c>
      <c r="BD173" s="55"/>
      <c r="BE173" s="20">
        <f t="shared" si="322"/>
        <v>0</v>
      </c>
      <c r="BF173" s="55"/>
      <c r="BG173" s="20">
        <f t="shared" si="323"/>
        <v>0</v>
      </c>
      <c r="BH173" s="55"/>
      <c r="BI173" s="20">
        <f t="shared" si="324"/>
        <v>0</v>
      </c>
      <c r="BJ173" s="55"/>
      <c r="BK173" s="20">
        <f t="shared" si="325"/>
        <v>0</v>
      </c>
      <c r="BL173" s="55"/>
      <c r="BM173" s="20">
        <f t="shared" si="326"/>
        <v>0</v>
      </c>
      <c r="BN173" s="55"/>
      <c r="BO173" s="20">
        <f t="shared" si="327"/>
        <v>0</v>
      </c>
      <c r="BP173" s="55"/>
      <c r="BQ173" s="20">
        <f t="shared" si="328"/>
        <v>0</v>
      </c>
      <c r="BR173" s="55"/>
      <c r="BS173" s="20">
        <f t="shared" si="329"/>
        <v>0</v>
      </c>
      <c r="BT173" s="55"/>
      <c r="BU173" s="20">
        <f t="shared" si="330"/>
        <v>0</v>
      </c>
      <c r="BV173" s="55"/>
      <c r="BW173" s="20">
        <f t="shared" si="331"/>
        <v>0</v>
      </c>
      <c r="BX173" s="74"/>
      <c r="BY173" s="24">
        <f t="shared" si="332"/>
        <v>0</v>
      </c>
      <c r="BZ173" s="55"/>
      <c r="CA173" s="20">
        <f t="shared" si="333"/>
        <v>0</v>
      </c>
      <c r="CB173" s="73"/>
      <c r="CC173" s="20">
        <f t="shared" si="334"/>
        <v>0</v>
      </c>
      <c r="CD173" s="55"/>
      <c r="CE173" s="20">
        <f t="shared" si="335"/>
        <v>0</v>
      </c>
      <c r="CF173" s="55"/>
      <c r="CG173" s="20">
        <f t="shared" si="336"/>
        <v>0</v>
      </c>
      <c r="CH173" s="55"/>
      <c r="CI173" s="20">
        <f t="shared" si="337"/>
        <v>0</v>
      </c>
      <c r="CJ173" s="55"/>
      <c r="CK173" s="20">
        <f t="shared" si="338"/>
        <v>0</v>
      </c>
      <c r="CL173" s="73"/>
      <c r="CM173" s="20">
        <f t="shared" si="339"/>
        <v>0</v>
      </c>
      <c r="CN173" s="55"/>
      <c r="CO173" s="20">
        <f t="shared" si="340"/>
        <v>0</v>
      </c>
      <c r="CP173" s="55"/>
      <c r="CQ173" s="20">
        <f t="shared" si="341"/>
        <v>0</v>
      </c>
      <c r="CR173" s="73"/>
      <c r="CS173" s="20">
        <f t="shared" si="342"/>
        <v>0</v>
      </c>
      <c r="CT173" s="73"/>
      <c r="CU173" s="20">
        <f t="shared" si="343"/>
        <v>0</v>
      </c>
      <c r="CV173" s="73"/>
      <c r="CW173" s="20">
        <f t="shared" si="344"/>
        <v>0</v>
      </c>
      <c r="CX173" s="55"/>
      <c r="CY173" s="20">
        <f t="shared" si="345"/>
        <v>0</v>
      </c>
      <c r="CZ173" s="55"/>
      <c r="DA173" s="20">
        <f t="shared" si="346"/>
        <v>0</v>
      </c>
      <c r="DB173" s="55"/>
      <c r="DC173" s="20">
        <f t="shared" si="347"/>
        <v>0</v>
      </c>
      <c r="DD173" s="73"/>
      <c r="DE173" s="20">
        <f t="shared" si="348"/>
        <v>0</v>
      </c>
      <c r="DF173" s="55"/>
      <c r="DG173" s="20">
        <f t="shared" si="349"/>
        <v>0</v>
      </c>
      <c r="DH173" s="55"/>
      <c r="DI173" s="20">
        <f t="shared" si="350"/>
        <v>0</v>
      </c>
      <c r="DJ173" s="55"/>
      <c r="DK173" s="20">
        <f t="shared" si="351"/>
        <v>0</v>
      </c>
      <c r="DL173" s="19"/>
      <c r="DM173" s="21">
        <f t="shared" si="352"/>
        <v>0</v>
      </c>
      <c r="DN173" s="55"/>
      <c r="DO173" s="20">
        <f t="shared" si="353"/>
        <v>0</v>
      </c>
      <c r="DP173" s="55"/>
      <c r="DQ173" s="20">
        <f t="shared" si="354"/>
        <v>0</v>
      </c>
      <c r="DR173" s="55"/>
      <c r="DS173" s="20">
        <f t="shared" si="355"/>
        <v>0</v>
      </c>
      <c r="DT173" s="55"/>
      <c r="DU173" s="20">
        <f t="shared" si="356"/>
        <v>0</v>
      </c>
      <c r="DV173" s="55"/>
      <c r="DW173" s="20">
        <f t="shared" si="357"/>
        <v>0</v>
      </c>
      <c r="DX173" s="55"/>
      <c r="DY173" s="20">
        <f t="shared" si="358"/>
        <v>0</v>
      </c>
      <c r="DZ173" s="19"/>
      <c r="EA173" s="20">
        <f t="shared" si="359"/>
        <v>0</v>
      </c>
      <c r="EB173" s="19"/>
      <c r="EC173" s="20">
        <f t="shared" si="360"/>
        <v>0</v>
      </c>
      <c r="ED173" s="55"/>
      <c r="EE173" s="20">
        <f t="shared" si="361"/>
        <v>0</v>
      </c>
      <c r="EF173" s="19"/>
      <c r="EG173" s="20">
        <f t="shared" si="362"/>
        <v>0</v>
      </c>
      <c r="EH173" s="19">
        <f>900+205</f>
        <v>1105</v>
      </c>
      <c r="EI173" s="20">
        <f>(EH173*$E173*$F173*$H173*$J173*$EI$9)</f>
        <v>60278545.599999994</v>
      </c>
      <c r="EJ173" s="19"/>
      <c r="EK173" s="20">
        <f t="shared" si="363"/>
        <v>0</v>
      </c>
      <c r="EL173" s="19"/>
      <c r="EM173" s="20"/>
      <c r="EN173" s="25"/>
      <c r="EO173" s="25"/>
      <c r="EP173" s="26">
        <f t="shared" si="364"/>
        <v>1900</v>
      </c>
      <c r="EQ173" s="26">
        <f t="shared" si="364"/>
        <v>103646367.99999999</v>
      </c>
    </row>
    <row r="174" spans="1:147" s="132" customFormat="1" ht="15" customHeight="1" x14ac:dyDescent="0.25">
      <c r="A174" s="182">
        <v>22</v>
      </c>
      <c r="B174" s="182"/>
      <c r="C174" s="201" t="s">
        <v>509</v>
      </c>
      <c r="D174" s="199" t="s">
        <v>510</v>
      </c>
      <c r="E174" s="189">
        <v>13916</v>
      </c>
      <c r="F174" s="190"/>
      <c r="G174" s="191"/>
      <c r="H174" s="185"/>
      <c r="I174" s="193"/>
      <c r="J174" s="196">
        <v>1.4</v>
      </c>
      <c r="K174" s="196">
        <v>1.68</v>
      </c>
      <c r="L174" s="196">
        <v>2.23</v>
      </c>
      <c r="M174" s="195">
        <v>2.57</v>
      </c>
      <c r="N174" s="55">
        <f>SUM(N175:N176)</f>
        <v>0</v>
      </c>
      <c r="O174" s="55">
        <f t="shared" ref="O174:BZ174" si="365">SUM(O175:O176)</f>
        <v>0</v>
      </c>
      <c r="P174" s="55">
        <f t="shared" si="365"/>
        <v>0</v>
      </c>
      <c r="Q174" s="55">
        <f t="shared" si="365"/>
        <v>0</v>
      </c>
      <c r="R174" s="55">
        <f t="shared" si="365"/>
        <v>0</v>
      </c>
      <c r="S174" s="55">
        <f t="shared" si="365"/>
        <v>0</v>
      </c>
      <c r="T174" s="187">
        <f t="shared" si="365"/>
        <v>0</v>
      </c>
      <c r="U174" s="187">
        <f t="shared" si="365"/>
        <v>0</v>
      </c>
      <c r="V174" s="55">
        <f t="shared" si="365"/>
        <v>0</v>
      </c>
      <c r="W174" s="55">
        <f t="shared" si="365"/>
        <v>0</v>
      </c>
      <c r="X174" s="55">
        <f t="shared" si="365"/>
        <v>0</v>
      </c>
      <c r="Y174" s="55">
        <f t="shared" si="365"/>
        <v>0</v>
      </c>
      <c r="Z174" s="55">
        <f t="shared" si="365"/>
        <v>0</v>
      </c>
      <c r="AA174" s="55">
        <f t="shared" si="365"/>
        <v>0</v>
      </c>
      <c r="AB174" s="55">
        <f t="shared" si="365"/>
        <v>0</v>
      </c>
      <c r="AC174" s="55">
        <f t="shared" si="365"/>
        <v>0</v>
      </c>
      <c r="AD174" s="55">
        <f t="shared" si="365"/>
        <v>0</v>
      </c>
      <c r="AE174" s="55">
        <f t="shared" si="365"/>
        <v>0</v>
      </c>
      <c r="AF174" s="55">
        <f t="shared" si="365"/>
        <v>0</v>
      </c>
      <c r="AG174" s="55">
        <f t="shared" si="365"/>
        <v>0</v>
      </c>
      <c r="AH174" s="55">
        <f t="shared" si="365"/>
        <v>0</v>
      </c>
      <c r="AI174" s="55">
        <f t="shared" si="365"/>
        <v>0</v>
      </c>
      <c r="AJ174" s="55">
        <f t="shared" si="365"/>
        <v>0</v>
      </c>
      <c r="AK174" s="55">
        <f t="shared" si="365"/>
        <v>0</v>
      </c>
      <c r="AL174" s="55">
        <f t="shared" si="365"/>
        <v>0</v>
      </c>
      <c r="AM174" s="55">
        <f t="shared" si="365"/>
        <v>0</v>
      </c>
      <c r="AN174" s="55">
        <f t="shared" si="365"/>
        <v>0</v>
      </c>
      <c r="AO174" s="55">
        <f t="shared" si="365"/>
        <v>0</v>
      </c>
      <c r="AP174" s="187">
        <f t="shared" si="365"/>
        <v>15</v>
      </c>
      <c r="AQ174" s="187">
        <f t="shared" si="365"/>
        <v>398415.08</v>
      </c>
      <c r="AR174" s="55">
        <f t="shared" si="365"/>
        <v>0</v>
      </c>
      <c r="AS174" s="55">
        <f t="shared" si="365"/>
        <v>0</v>
      </c>
      <c r="AT174" s="55">
        <f t="shared" si="365"/>
        <v>0</v>
      </c>
      <c r="AU174" s="55">
        <f t="shared" si="365"/>
        <v>0</v>
      </c>
      <c r="AV174" s="55">
        <f t="shared" si="365"/>
        <v>0</v>
      </c>
      <c r="AW174" s="55">
        <f t="shared" si="365"/>
        <v>0</v>
      </c>
      <c r="AX174" s="187">
        <f t="shared" si="365"/>
        <v>0</v>
      </c>
      <c r="AY174" s="187">
        <f t="shared" si="365"/>
        <v>0</v>
      </c>
      <c r="AZ174" s="55">
        <f t="shared" si="365"/>
        <v>0</v>
      </c>
      <c r="BA174" s="55">
        <f t="shared" si="365"/>
        <v>0</v>
      </c>
      <c r="BB174" s="55">
        <f t="shared" si="365"/>
        <v>0</v>
      </c>
      <c r="BC174" s="55">
        <f t="shared" si="365"/>
        <v>0</v>
      </c>
      <c r="BD174" s="55">
        <f t="shared" si="365"/>
        <v>0</v>
      </c>
      <c r="BE174" s="55">
        <f t="shared" si="365"/>
        <v>0</v>
      </c>
      <c r="BF174" s="55">
        <f t="shared" si="365"/>
        <v>0</v>
      </c>
      <c r="BG174" s="55">
        <f t="shared" si="365"/>
        <v>0</v>
      </c>
      <c r="BH174" s="55">
        <f t="shared" si="365"/>
        <v>0</v>
      </c>
      <c r="BI174" s="55">
        <f t="shared" si="365"/>
        <v>0</v>
      </c>
      <c r="BJ174" s="55">
        <f t="shared" si="365"/>
        <v>0</v>
      </c>
      <c r="BK174" s="55">
        <f t="shared" si="365"/>
        <v>0</v>
      </c>
      <c r="BL174" s="55">
        <f t="shared" si="365"/>
        <v>0</v>
      </c>
      <c r="BM174" s="55">
        <f t="shared" si="365"/>
        <v>0</v>
      </c>
      <c r="BN174" s="55">
        <f t="shared" si="365"/>
        <v>0</v>
      </c>
      <c r="BO174" s="55">
        <f t="shared" si="365"/>
        <v>0</v>
      </c>
      <c r="BP174" s="55">
        <f t="shared" si="365"/>
        <v>413</v>
      </c>
      <c r="BQ174" s="55">
        <f t="shared" si="365"/>
        <v>7161145.7680000002</v>
      </c>
      <c r="BR174" s="55">
        <f t="shared" si="365"/>
        <v>0</v>
      </c>
      <c r="BS174" s="55">
        <f t="shared" si="365"/>
        <v>0</v>
      </c>
      <c r="BT174" s="55">
        <f t="shared" si="365"/>
        <v>0</v>
      </c>
      <c r="BU174" s="55">
        <f t="shared" si="365"/>
        <v>0</v>
      </c>
      <c r="BV174" s="55">
        <f t="shared" si="365"/>
        <v>0</v>
      </c>
      <c r="BW174" s="55">
        <f t="shared" si="365"/>
        <v>0</v>
      </c>
      <c r="BX174" s="55">
        <f t="shared" si="365"/>
        <v>0</v>
      </c>
      <c r="BY174" s="55">
        <f t="shared" si="365"/>
        <v>0</v>
      </c>
      <c r="BZ174" s="55">
        <f t="shared" si="365"/>
        <v>0</v>
      </c>
      <c r="CA174" s="55">
        <f t="shared" ref="CA174:EL174" si="366">SUM(CA175:CA176)</f>
        <v>0</v>
      </c>
      <c r="CB174" s="55">
        <f t="shared" si="366"/>
        <v>0</v>
      </c>
      <c r="CC174" s="55">
        <f t="shared" si="366"/>
        <v>0</v>
      </c>
      <c r="CD174" s="187">
        <f t="shared" si="366"/>
        <v>0</v>
      </c>
      <c r="CE174" s="187">
        <f t="shared" si="366"/>
        <v>0</v>
      </c>
      <c r="CF174" s="55">
        <f t="shared" si="366"/>
        <v>0</v>
      </c>
      <c r="CG174" s="55">
        <f t="shared" si="366"/>
        <v>0</v>
      </c>
      <c r="CH174" s="55">
        <f t="shared" si="366"/>
        <v>0</v>
      </c>
      <c r="CI174" s="55">
        <f t="shared" si="366"/>
        <v>0</v>
      </c>
      <c r="CJ174" s="55">
        <f t="shared" si="366"/>
        <v>0</v>
      </c>
      <c r="CK174" s="55">
        <f t="shared" si="366"/>
        <v>0</v>
      </c>
      <c r="CL174" s="55">
        <f t="shared" si="366"/>
        <v>0</v>
      </c>
      <c r="CM174" s="55">
        <f t="shared" si="366"/>
        <v>0</v>
      </c>
      <c r="CN174" s="55">
        <f t="shared" si="366"/>
        <v>0</v>
      </c>
      <c r="CO174" s="55">
        <f t="shared" si="366"/>
        <v>0</v>
      </c>
      <c r="CP174" s="55">
        <f t="shared" si="366"/>
        <v>0</v>
      </c>
      <c r="CQ174" s="55">
        <f t="shared" si="366"/>
        <v>0</v>
      </c>
      <c r="CR174" s="55">
        <f t="shared" si="366"/>
        <v>0</v>
      </c>
      <c r="CS174" s="55">
        <f t="shared" si="366"/>
        <v>0</v>
      </c>
      <c r="CT174" s="55">
        <f t="shared" si="366"/>
        <v>7</v>
      </c>
      <c r="CU174" s="55">
        <f t="shared" si="366"/>
        <v>145650.42240000001</v>
      </c>
      <c r="CV174" s="55">
        <f t="shared" si="366"/>
        <v>0</v>
      </c>
      <c r="CW174" s="55">
        <f t="shared" si="366"/>
        <v>0</v>
      </c>
      <c r="CX174" s="55">
        <f t="shared" si="366"/>
        <v>0</v>
      </c>
      <c r="CY174" s="55">
        <f t="shared" si="366"/>
        <v>0</v>
      </c>
      <c r="CZ174" s="55">
        <f t="shared" si="366"/>
        <v>0</v>
      </c>
      <c r="DA174" s="55">
        <f t="shared" si="366"/>
        <v>0</v>
      </c>
      <c r="DB174" s="55">
        <f t="shared" si="366"/>
        <v>171</v>
      </c>
      <c r="DC174" s="55">
        <f t="shared" si="366"/>
        <v>3591229.7567999996</v>
      </c>
      <c r="DD174" s="55">
        <f t="shared" si="366"/>
        <v>0</v>
      </c>
      <c r="DE174" s="55">
        <f t="shared" si="366"/>
        <v>0</v>
      </c>
      <c r="DF174" s="55">
        <f t="shared" si="366"/>
        <v>0</v>
      </c>
      <c r="DG174" s="55">
        <f t="shared" si="366"/>
        <v>0</v>
      </c>
      <c r="DH174" s="55">
        <f t="shared" si="366"/>
        <v>1</v>
      </c>
      <c r="DI174" s="55">
        <f t="shared" si="366"/>
        <v>20807.2032</v>
      </c>
      <c r="DJ174" s="55">
        <f t="shared" si="366"/>
        <v>0</v>
      </c>
      <c r="DK174" s="55">
        <f t="shared" si="366"/>
        <v>0</v>
      </c>
      <c r="DL174" s="55">
        <f t="shared" si="366"/>
        <v>0</v>
      </c>
      <c r="DM174" s="55">
        <f t="shared" si="366"/>
        <v>0</v>
      </c>
      <c r="DN174" s="55">
        <f t="shared" si="366"/>
        <v>0</v>
      </c>
      <c r="DO174" s="55">
        <f t="shared" si="366"/>
        <v>0</v>
      </c>
      <c r="DP174" s="55">
        <f t="shared" si="366"/>
        <v>0</v>
      </c>
      <c r="DQ174" s="55">
        <f t="shared" si="366"/>
        <v>0</v>
      </c>
      <c r="DR174" s="55">
        <f t="shared" si="366"/>
        <v>1</v>
      </c>
      <c r="DS174" s="55">
        <f t="shared" si="366"/>
        <v>20807.2032</v>
      </c>
      <c r="DT174" s="55">
        <f t="shared" si="366"/>
        <v>0</v>
      </c>
      <c r="DU174" s="55">
        <f t="shared" si="366"/>
        <v>0</v>
      </c>
      <c r="DV174" s="55">
        <f t="shared" si="366"/>
        <v>0</v>
      </c>
      <c r="DW174" s="55">
        <f t="shared" si="366"/>
        <v>0</v>
      </c>
      <c r="DX174" s="55">
        <f t="shared" si="366"/>
        <v>0</v>
      </c>
      <c r="DY174" s="55">
        <f t="shared" si="366"/>
        <v>0</v>
      </c>
      <c r="DZ174" s="55">
        <f t="shared" si="366"/>
        <v>0</v>
      </c>
      <c r="EA174" s="55">
        <f t="shared" si="366"/>
        <v>0</v>
      </c>
      <c r="EB174" s="55">
        <f t="shared" si="366"/>
        <v>0</v>
      </c>
      <c r="EC174" s="55">
        <f t="shared" si="366"/>
        <v>0</v>
      </c>
      <c r="ED174" s="55">
        <f t="shared" si="366"/>
        <v>0</v>
      </c>
      <c r="EE174" s="55">
        <f t="shared" si="366"/>
        <v>0</v>
      </c>
      <c r="EF174" s="55">
        <f t="shared" si="366"/>
        <v>0</v>
      </c>
      <c r="EG174" s="55">
        <f t="shared" si="366"/>
        <v>0</v>
      </c>
      <c r="EH174" s="187">
        <f t="shared" si="366"/>
        <v>0</v>
      </c>
      <c r="EI174" s="187">
        <f t="shared" si="366"/>
        <v>0</v>
      </c>
      <c r="EJ174" s="55">
        <f t="shared" si="366"/>
        <v>0</v>
      </c>
      <c r="EK174" s="55">
        <f t="shared" si="366"/>
        <v>0</v>
      </c>
      <c r="EL174" s="55">
        <f t="shared" si="366"/>
        <v>0</v>
      </c>
      <c r="EM174" s="55">
        <f t="shared" ref="EM174:EQ174" si="367">SUM(EM175:EM176)</f>
        <v>0</v>
      </c>
      <c r="EN174" s="55"/>
      <c r="EO174" s="55"/>
      <c r="EP174" s="55">
        <f t="shared" si="367"/>
        <v>608</v>
      </c>
      <c r="EQ174" s="55">
        <f t="shared" si="367"/>
        <v>11338055.433599999</v>
      </c>
    </row>
    <row r="175" spans="1:147" ht="30" customHeight="1" x14ac:dyDescent="0.25">
      <c r="A175" s="13"/>
      <c r="B175" s="13">
        <v>115</v>
      </c>
      <c r="C175" s="126" t="s">
        <v>511</v>
      </c>
      <c r="D175" s="64" t="s">
        <v>512</v>
      </c>
      <c r="E175" s="15">
        <v>13916</v>
      </c>
      <c r="F175" s="16">
        <v>2.31</v>
      </c>
      <c r="G175" s="17"/>
      <c r="H175" s="49">
        <v>1</v>
      </c>
      <c r="I175" s="50"/>
      <c r="J175" s="48">
        <v>1.4</v>
      </c>
      <c r="K175" s="48">
        <v>1.68</v>
      </c>
      <c r="L175" s="48">
        <v>2.23</v>
      </c>
      <c r="M175" s="51">
        <v>2.57</v>
      </c>
      <c r="N175" s="19"/>
      <c r="O175" s="20">
        <f>N175*E175*F175*H175*J175*$O$9</f>
        <v>0</v>
      </c>
      <c r="P175" s="21"/>
      <c r="Q175" s="20">
        <f>P175*E175*F175*H175*J175*$Q$9</f>
        <v>0</v>
      </c>
      <c r="R175" s="21"/>
      <c r="S175" s="21">
        <f>R175*E175*F175*H175*J175*$S$9</f>
        <v>0</v>
      </c>
      <c r="T175" s="19"/>
      <c r="U175" s="20">
        <f>SUM(T175*E175*F175*H175*J175*$U$9)</f>
        <v>0</v>
      </c>
      <c r="V175" s="19"/>
      <c r="W175" s="21">
        <f>SUM(V175*E175*F175*H175*J175*$W$9)</f>
        <v>0</v>
      </c>
      <c r="X175" s="19"/>
      <c r="Y175" s="20">
        <f>SUM(X175*E175*F175*H175*J175*$Y$9)</f>
        <v>0</v>
      </c>
      <c r="Z175" s="21"/>
      <c r="AA175" s="20">
        <f>SUM(Z175*E175*F175*H175*J175*$AA$9)</f>
        <v>0</v>
      </c>
      <c r="AB175" s="20"/>
      <c r="AC175" s="20"/>
      <c r="AD175" s="21"/>
      <c r="AE175" s="20">
        <f>SUM(AD175*E175*F175*H175*J175*$AE$9)</f>
        <v>0</v>
      </c>
      <c r="AF175" s="21"/>
      <c r="AG175" s="20">
        <f>SUM(AF175*E175*F175*H175*K175*$AG$9)</f>
        <v>0</v>
      </c>
      <c r="AH175" s="21">
        <v>0</v>
      </c>
      <c r="AI175" s="20">
        <f>SUM(AH175*E175*F175*H175*K175*$AI$9)</f>
        <v>0</v>
      </c>
      <c r="AJ175" s="19"/>
      <c r="AK175" s="20">
        <f>SUM(AJ175*E175*F175*H175*J175*$AK$9)</f>
        <v>0</v>
      </c>
      <c r="AL175" s="21"/>
      <c r="AM175" s="21">
        <f>SUM(AL175*E175*F175*H175*J175*$AM$9)</f>
        <v>0</v>
      </c>
      <c r="AN175" s="19"/>
      <c r="AO175" s="20">
        <f>SUM(AN175*E175*F175*H175*J175*$AO$9)</f>
        <v>0</v>
      </c>
      <c r="AP175" s="19">
        <v>5</v>
      </c>
      <c r="AQ175" s="20">
        <f>SUM(AP175*E175*F175*H175*J175*$AQ$9)</f>
        <v>225021.72</v>
      </c>
      <c r="AR175" s="21"/>
      <c r="AS175" s="20">
        <f>SUM(E175*F175*H175*J175*AR175*$AS$9)</f>
        <v>0</v>
      </c>
      <c r="AT175" s="21"/>
      <c r="AU175" s="20">
        <f>SUM(AT175*E175*F175*H175*J175*$AU$9)</f>
        <v>0</v>
      </c>
      <c r="AV175" s="19"/>
      <c r="AW175" s="20">
        <f>SUM(AV175*E175*F175*H175*J175*$AW$9)</f>
        <v>0</v>
      </c>
      <c r="AX175" s="19"/>
      <c r="AY175" s="21">
        <f>SUM(AX175*E175*F175*H175*J175*$AY$9)</f>
        <v>0</v>
      </c>
      <c r="AZ175" s="19"/>
      <c r="BA175" s="20">
        <f>SUM(AZ175*E175*F175*H175*J175*$BA$9)</f>
        <v>0</v>
      </c>
      <c r="BB175" s="19"/>
      <c r="BC175" s="20">
        <f>SUM(BB175*E175*F175*H175*J175*$BC$9)</f>
        <v>0</v>
      </c>
      <c r="BD175" s="19"/>
      <c r="BE175" s="20">
        <f>SUM(BD175*E175*F175*H175*J175*$BE$9)</f>
        <v>0</v>
      </c>
      <c r="BF175" s="19"/>
      <c r="BG175" s="20">
        <f>SUM(BF175*E175*F175*H175*J175*$BG$9)</f>
        <v>0</v>
      </c>
      <c r="BH175" s="19"/>
      <c r="BI175" s="20">
        <f>BH175*E175*F175*H175*J175*$BI$9</f>
        <v>0</v>
      </c>
      <c r="BJ175" s="19"/>
      <c r="BK175" s="20">
        <f>BJ175*E175*F175*H175*J175*$BK$9</f>
        <v>0</v>
      </c>
      <c r="BL175" s="19"/>
      <c r="BM175" s="20">
        <f>BL175*E175*F175*H175*J175*$BM$9</f>
        <v>0</v>
      </c>
      <c r="BN175" s="19"/>
      <c r="BO175" s="20">
        <f>SUM(BN175*E175*F175*H175*J175*$BO$9)</f>
        <v>0</v>
      </c>
      <c r="BP175" s="19"/>
      <c r="BQ175" s="20">
        <f>SUM(BP175*E175*F175*H175*J175*$BQ$9)</f>
        <v>0</v>
      </c>
      <c r="BR175" s="19"/>
      <c r="BS175" s="20">
        <f>SUM(BR175*E175*F175*H175*J175*$BS$9)</f>
        <v>0</v>
      </c>
      <c r="BT175" s="19"/>
      <c r="BU175" s="20">
        <f>SUM(BT175*E175*F175*H175*J175*$BU$9)</f>
        <v>0</v>
      </c>
      <c r="BV175" s="19"/>
      <c r="BW175" s="20">
        <f>SUM(BV175*E175*F175*H175*J175*$BW$9)</f>
        <v>0</v>
      </c>
      <c r="BX175" s="23"/>
      <c r="BY175" s="24">
        <f>BX175*E175*F175*H175*J175*$BY$9</f>
        <v>0</v>
      </c>
      <c r="BZ175" s="19"/>
      <c r="CA175" s="20">
        <f>SUM(BZ175*E175*F175*H175*J175*$CA$9)</f>
        <v>0</v>
      </c>
      <c r="CB175" s="21"/>
      <c r="CC175" s="20">
        <f>SUM(CB175*E175*F175*H175*J175*$CC$9)</f>
        <v>0</v>
      </c>
      <c r="CD175" s="19"/>
      <c r="CE175" s="20">
        <f>SUM(CD175*E175*F175*H175*J175*$CE$9)</f>
        <v>0</v>
      </c>
      <c r="CF175" s="19"/>
      <c r="CG175" s="20">
        <f>SUM(CF175*E175*F175*H175*J175*$CG$9)</f>
        <v>0</v>
      </c>
      <c r="CH175" s="19"/>
      <c r="CI175" s="20">
        <f>CH175*E175*F175*H175*J175*$CI$9</f>
        <v>0</v>
      </c>
      <c r="CJ175" s="19"/>
      <c r="CK175" s="20">
        <f>SUM(CJ175*E175*F175*H175*J175*$CK$9)</f>
        <v>0</v>
      </c>
      <c r="CL175" s="21"/>
      <c r="CM175" s="20">
        <f>SUM(CL175*E175*F175*H175*K175*$CM$9)</f>
        <v>0</v>
      </c>
      <c r="CN175" s="19"/>
      <c r="CO175" s="20">
        <f>SUM(CN175*E175*F175*H175*K175*$CO$9)</f>
        <v>0</v>
      </c>
      <c r="CP175" s="19"/>
      <c r="CQ175" s="20">
        <f>SUM(CP175*E175*F175*H175*K175*$CQ$9)</f>
        <v>0</v>
      </c>
      <c r="CR175" s="21"/>
      <c r="CS175" s="20">
        <f>SUM(CR175*E175*F175*H175*K175*$CS$9)</f>
        <v>0</v>
      </c>
      <c r="CT175" s="21"/>
      <c r="CU175" s="20">
        <f>SUM(CT175*E175*F175*H175*K175*$CU$9)</f>
        <v>0</v>
      </c>
      <c r="CV175" s="21"/>
      <c r="CW175" s="20">
        <f>SUM(CV175*E175*F175*H175*K175*$CW$9)</f>
        <v>0</v>
      </c>
      <c r="CX175" s="19"/>
      <c r="CY175" s="20">
        <f>SUM(CX175*E175*F175*H175*K175*$CY$9)</f>
        <v>0</v>
      </c>
      <c r="CZ175" s="19"/>
      <c r="DA175" s="20">
        <f>SUM(CZ175*E175*F175*H175*K175*$DA$9)</f>
        <v>0</v>
      </c>
      <c r="DB175" s="19">
        <v>1</v>
      </c>
      <c r="DC175" s="20">
        <f>SUM(DB175*E175*F175*H175*K175*$DC$9)</f>
        <v>54005.212799999994</v>
      </c>
      <c r="DD175" s="21"/>
      <c r="DE175" s="20">
        <f>SUM(DD175*E175*F175*H175*K175*$DE$9)</f>
        <v>0</v>
      </c>
      <c r="DF175" s="19"/>
      <c r="DG175" s="20">
        <f>SUM(DF175*E175*F175*H175*K175*$DG$9)</f>
        <v>0</v>
      </c>
      <c r="DH175" s="19"/>
      <c r="DI175" s="20">
        <f>SUM(DH175*E175*F175*H175*K175*$DI$9)</f>
        <v>0</v>
      </c>
      <c r="DJ175" s="19"/>
      <c r="DK175" s="20">
        <f>SUM(DJ175*E175*F175*H175*K175*$DK$9)</f>
        <v>0</v>
      </c>
      <c r="DL175" s="19"/>
      <c r="DM175" s="21">
        <f>SUM(DL175*E175*F175*H175*K175*$DM$9)</f>
        <v>0</v>
      </c>
      <c r="DN175" s="19"/>
      <c r="DO175" s="20">
        <f>SUM(DN175*E175*F175*H175*K175*$DO$9)</f>
        <v>0</v>
      </c>
      <c r="DP175" s="19"/>
      <c r="DQ175" s="20">
        <f>DP175*E175*F175*H175*K175*$DQ$9</f>
        <v>0</v>
      </c>
      <c r="DR175" s="19"/>
      <c r="DS175" s="20">
        <f>SUM(DR175*E175*F175*H175*K175*$DS$9)</f>
        <v>0</v>
      </c>
      <c r="DT175" s="19"/>
      <c r="DU175" s="20">
        <f>SUM(DT175*E175*F175*H175*K175*$DU$9)</f>
        <v>0</v>
      </c>
      <c r="DV175" s="19"/>
      <c r="DW175" s="20">
        <f>SUM(DV175*E175*F175*H175*L175*$DW$9)</f>
        <v>0</v>
      </c>
      <c r="DX175" s="19"/>
      <c r="DY175" s="20">
        <f>SUM(DX175*E175*F175*H175*M175*$DY$9)</f>
        <v>0</v>
      </c>
      <c r="DZ175" s="19"/>
      <c r="EA175" s="20">
        <f>SUM(DZ175*E175*F175*H175*J175*$EA$9)</f>
        <v>0</v>
      </c>
      <c r="EB175" s="19"/>
      <c r="EC175" s="20">
        <f>SUM(EB175*E175*F175*H175*J175*$EC$9)</f>
        <v>0</v>
      </c>
      <c r="ED175" s="19"/>
      <c r="EE175" s="20">
        <f>SUM(ED175*E175*F175*H175*J175*$EE$9)</f>
        <v>0</v>
      </c>
      <c r="EF175" s="19"/>
      <c r="EG175" s="20">
        <f>SUM(EF175*E175*F175*H175*J175*$EG$9)</f>
        <v>0</v>
      </c>
      <c r="EH175" s="19"/>
      <c r="EI175" s="20">
        <f>EH175*E175*F175*H175*J175*$EI$9</f>
        <v>0</v>
      </c>
      <c r="EJ175" s="19"/>
      <c r="EK175" s="20">
        <f>EJ175*E175*F175*H175*J175*$EK$9</f>
        <v>0</v>
      </c>
      <c r="EL175" s="19"/>
      <c r="EM175" s="20"/>
      <c r="EN175" s="25"/>
      <c r="EO175" s="25"/>
      <c r="EP175" s="26">
        <f>SUM(N175,X175,P175,R175,Z175,T175,V175,AD175,AF175,AH175,AJ175,AL175,AR175,AT175,AV175,AP175,CL175,CR175,CV175,BZ175,CB175,DB175,DD175,DF175,DH175,DJ175,DL175,DN175,AX175,AN175,AZ175,BB175,BD175,BF175,BH175,BJ175,BL175,BN175,BP175,BR175,BT175,ED175,EF175,DZ175,EB175,BV175,BX175,CT175,CN175,CP175,CX175,CZ175,CD175,CF175,CH175,CJ175,DP175,DR175,DT175,DV175,DX175,EH175,EJ175,EL175)</f>
        <v>6</v>
      </c>
      <c r="EQ175" s="26">
        <f>SUM(O175,Y175,Q175,S175,AA175,U175,W175,AE175,AG175,AI175,AK175,AM175,AS175,AU175,AW175,AQ175,CM175,CS175,CW175,CA175,CC175,DC175,DE175,DG175,DI175,DK175,DM175,DO175,AY175,AO175,BA175,BC175,BE175,BG175,BI175,BK175,BM175,BO175,BQ175,BS175,BU175,EE175,EG175,EA175,EC175,BW175,BY175,CU175,CO175,CQ175,CY175,DA175,CE175,CG175,CI175,CK175,DQ175,DS175,DU175,DW175,DY175,EI175,EK175,EM175)</f>
        <v>279026.93280000001</v>
      </c>
    </row>
    <row r="176" spans="1:147" s="132" customFormat="1" ht="15.75" customHeight="1" x14ac:dyDescent="0.25">
      <c r="A176" s="13"/>
      <c r="B176" s="13">
        <v>116</v>
      </c>
      <c r="C176" s="126" t="s">
        <v>513</v>
      </c>
      <c r="D176" s="64" t="s">
        <v>514</v>
      </c>
      <c r="E176" s="15">
        <v>13916</v>
      </c>
      <c r="F176" s="75">
        <v>0.89</v>
      </c>
      <c r="G176" s="17"/>
      <c r="H176" s="49">
        <v>1</v>
      </c>
      <c r="I176" s="50"/>
      <c r="J176" s="48">
        <v>1.4</v>
      </c>
      <c r="K176" s="48">
        <v>1.68</v>
      </c>
      <c r="L176" s="48">
        <v>2.23</v>
      </c>
      <c r="M176" s="51">
        <v>2.57</v>
      </c>
      <c r="N176" s="19"/>
      <c r="O176" s="20">
        <f>N176*E176*F176*H176*J176*$O$9</f>
        <v>0</v>
      </c>
      <c r="P176" s="52"/>
      <c r="Q176" s="20">
        <f>P176*E176*F176*H176*J176*$Q$9</f>
        <v>0</v>
      </c>
      <c r="R176" s="21"/>
      <c r="S176" s="21">
        <f>R176*E176*F176*H176*J176*$S$9</f>
        <v>0</v>
      </c>
      <c r="T176" s="19"/>
      <c r="U176" s="20">
        <f>SUM(T176*E176*F176*H176*J176*$U$9)</f>
        <v>0</v>
      </c>
      <c r="V176" s="19"/>
      <c r="W176" s="21">
        <f>SUM(V176*E176*F176*H176*J176*$W$9)</f>
        <v>0</v>
      </c>
      <c r="X176" s="19"/>
      <c r="Y176" s="20">
        <f>SUM(X176*E176*F176*H176*J176*$Y$9)</f>
        <v>0</v>
      </c>
      <c r="Z176" s="21"/>
      <c r="AA176" s="20">
        <f>SUM(Z176*E176*F176*H176*J176*$AA$9)</f>
        <v>0</v>
      </c>
      <c r="AB176" s="20"/>
      <c r="AC176" s="20"/>
      <c r="AD176" s="21"/>
      <c r="AE176" s="20">
        <f>SUM(AD176*E176*F176*H176*J176*$AE$9)</f>
        <v>0</v>
      </c>
      <c r="AF176" s="21"/>
      <c r="AG176" s="20">
        <f>SUM(AF176*E176*F176*H176*K176*$AG$9)</f>
        <v>0</v>
      </c>
      <c r="AH176" s="21"/>
      <c r="AI176" s="20">
        <f>SUM(AH176*E176*F176*H176*K176*$AI$9)</f>
        <v>0</v>
      </c>
      <c r="AJ176" s="19"/>
      <c r="AK176" s="20">
        <f>SUM(AJ176*E176*F176*H176*J176*$AK$9)</f>
        <v>0</v>
      </c>
      <c r="AL176" s="21"/>
      <c r="AM176" s="21">
        <f>SUM(AL176*E176*F176*H176*J176*$AM$9)</f>
        <v>0</v>
      </c>
      <c r="AN176" s="19"/>
      <c r="AO176" s="20">
        <f>SUM(AN176*E176*F176*H176*J176*$AO$9)</f>
        <v>0</v>
      </c>
      <c r="AP176" s="19">
        <v>10</v>
      </c>
      <c r="AQ176" s="20">
        <f>SUM(AP176*E176*F176*H176*J176*$AQ$9)</f>
        <v>173393.36000000002</v>
      </c>
      <c r="AR176" s="21"/>
      <c r="AS176" s="20">
        <f>SUM(E176*F176*H176*J176*AR176*$AS$9)</f>
        <v>0</v>
      </c>
      <c r="AT176" s="21"/>
      <c r="AU176" s="20">
        <f>SUM(AT176*E176*F176*H176*J176*$AU$9)</f>
        <v>0</v>
      </c>
      <c r="AV176" s="19"/>
      <c r="AW176" s="20">
        <f>SUM(AV176*E176*F176*H176*J176*$AW$9)</f>
        <v>0</v>
      </c>
      <c r="AX176" s="19"/>
      <c r="AY176" s="21">
        <f>SUM(AX176*E176*F176*H176*J176*$AY$9)</f>
        <v>0</v>
      </c>
      <c r="AZ176" s="19"/>
      <c r="BA176" s="20">
        <f>SUM(AZ176*E176*F176*H176*J176*$BA$9)</f>
        <v>0</v>
      </c>
      <c r="BB176" s="19"/>
      <c r="BC176" s="20">
        <f>SUM(BB176*E176*F176*H176*J176*$BC$9)</f>
        <v>0</v>
      </c>
      <c r="BD176" s="19"/>
      <c r="BE176" s="20">
        <f>SUM(BD176*E176*F176*H176*J176*$BE$9)</f>
        <v>0</v>
      </c>
      <c r="BF176" s="19"/>
      <c r="BG176" s="20">
        <f>SUM(BF176*E176*F176*H176*J176*$BG$9)</f>
        <v>0</v>
      </c>
      <c r="BH176" s="19"/>
      <c r="BI176" s="20">
        <f>BH176*E176*F176*H176*J176*$BI$9</f>
        <v>0</v>
      </c>
      <c r="BJ176" s="19"/>
      <c r="BK176" s="20">
        <f>BJ176*E176*F176*H176*J176*$BK$9</f>
        <v>0</v>
      </c>
      <c r="BL176" s="19"/>
      <c r="BM176" s="20">
        <f>BL176*E176*F176*H176*J176*$BM$9</f>
        <v>0</v>
      </c>
      <c r="BN176" s="19"/>
      <c r="BO176" s="20">
        <f>SUM(BN176*E176*F176*H176*J176*$BO$9)</f>
        <v>0</v>
      </c>
      <c r="BP176" s="19">
        <v>413</v>
      </c>
      <c r="BQ176" s="20">
        <f>SUM(BP176*E176*F176*H176*J176*$BQ$9)</f>
        <v>7161145.7680000002</v>
      </c>
      <c r="BR176" s="19"/>
      <c r="BS176" s="20">
        <f>SUM(BR176*E176*F176*H176*J176*$BS$9)</f>
        <v>0</v>
      </c>
      <c r="BT176" s="19"/>
      <c r="BU176" s="20">
        <f>SUM(BT176*E176*F176*H176*J176*$BU$9)</f>
        <v>0</v>
      </c>
      <c r="BV176" s="19"/>
      <c r="BW176" s="20">
        <f>SUM(BV176*E176*F176*H176*J176*$BW$9)</f>
        <v>0</v>
      </c>
      <c r="BX176" s="23"/>
      <c r="BY176" s="24">
        <f>BX176*E176*F176*H176*J176*$BY$9</f>
        <v>0</v>
      </c>
      <c r="BZ176" s="19"/>
      <c r="CA176" s="20">
        <f>SUM(BZ176*E176*F176*H176*J176*$CA$9)</f>
        <v>0</v>
      </c>
      <c r="CB176" s="21"/>
      <c r="CC176" s="20">
        <f>SUM(CB176*E176*F176*H176*J176*$CC$9)</f>
        <v>0</v>
      </c>
      <c r="CD176" s="19"/>
      <c r="CE176" s="20">
        <f>SUM(CD176*E176*F176*H176*J176*$CE$9)</f>
        <v>0</v>
      </c>
      <c r="CF176" s="19"/>
      <c r="CG176" s="20">
        <f>SUM(CF176*E176*F176*H176*J176*$CG$9)</f>
        <v>0</v>
      </c>
      <c r="CH176" s="19"/>
      <c r="CI176" s="20">
        <f>CH176*E176*F176*H176*J176*$CI$9</f>
        <v>0</v>
      </c>
      <c r="CJ176" s="55"/>
      <c r="CK176" s="20">
        <f>SUM(CJ176*E176*F176*H176*J176*$CK$9)</f>
        <v>0</v>
      </c>
      <c r="CL176" s="21"/>
      <c r="CM176" s="20">
        <f>SUM(CL176*E176*F176*H176*K176*$CM$9)</f>
        <v>0</v>
      </c>
      <c r="CN176" s="19"/>
      <c r="CO176" s="20">
        <f>SUM(CN176*E176*F176*H176*K176*$CO$9)</f>
        <v>0</v>
      </c>
      <c r="CP176" s="19"/>
      <c r="CQ176" s="20">
        <f>SUM(CP176*E176*F176*H176*K176*$CQ$9)</f>
        <v>0</v>
      </c>
      <c r="CR176" s="21"/>
      <c r="CS176" s="20">
        <f>SUM(CR176*E176*F176*H176*K176*$CS$9)</f>
        <v>0</v>
      </c>
      <c r="CT176" s="21">
        <v>7</v>
      </c>
      <c r="CU176" s="20">
        <f>SUM(CT176*E176*F176*H176*K176*$CU$9)</f>
        <v>145650.42240000001</v>
      </c>
      <c r="CV176" s="21"/>
      <c r="CW176" s="20">
        <f>SUM(CV176*E176*F176*H176*K176*$CW$9)</f>
        <v>0</v>
      </c>
      <c r="CX176" s="19"/>
      <c r="CY176" s="20">
        <f>SUM(CX176*E176*F176*H176*K176*$CY$9)</f>
        <v>0</v>
      </c>
      <c r="CZ176" s="19"/>
      <c r="DA176" s="20">
        <f>SUM(CZ176*E176*F176*H176*K176*$DA$9)</f>
        <v>0</v>
      </c>
      <c r="DB176" s="19">
        <v>170</v>
      </c>
      <c r="DC176" s="20">
        <f>SUM(DB176*E176*F176*H176*K176*$DC$9)</f>
        <v>3537224.5439999998</v>
      </c>
      <c r="DD176" s="21"/>
      <c r="DE176" s="20">
        <f>SUM(DD176*E176*F176*H176*K176*$DE$9)</f>
        <v>0</v>
      </c>
      <c r="DF176" s="19"/>
      <c r="DG176" s="20">
        <f>SUM(DF176*E176*F176*H176*K176*$DG$9)</f>
        <v>0</v>
      </c>
      <c r="DH176" s="19">
        <v>1</v>
      </c>
      <c r="DI176" s="20">
        <f>SUM(DH176*E176*F176*H176*K176*$DI$9)</f>
        <v>20807.2032</v>
      </c>
      <c r="DJ176" s="19"/>
      <c r="DK176" s="20">
        <f>SUM(DJ176*E176*F176*H176*K176*$DK$9)</f>
        <v>0</v>
      </c>
      <c r="DL176" s="19"/>
      <c r="DM176" s="21">
        <f>SUM(DL176*E176*F176*H176*K176*$DM$9)</f>
        <v>0</v>
      </c>
      <c r="DN176" s="19"/>
      <c r="DO176" s="20">
        <f>SUM(DN176*E176*F176*H176*K176*$DO$9)</f>
        <v>0</v>
      </c>
      <c r="DP176" s="19"/>
      <c r="DQ176" s="20">
        <f>DP176*E176*F176*H176*K176*$DQ$9</f>
        <v>0</v>
      </c>
      <c r="DR176" s="19">
        <v>1</v>
      </c>
      <c r="DS176" s="20">
        <f>SUM(DR176*E176*F176*H176*K176*$DS$9)</f>
        <v>20807.2032</v>
      </c>
      <c r="DT176" s="19"/>
      <c r="DU176" s="20">
        <f>SUM(DT176*E176*F176*H176*K176*$DU$9)</f>
        <v>0</v>
      </c>
      <c r="DV176" s="19"/>
      <c r="DW176" s="20">
        <f>SUM(DV176*E176*F176*H176*L176*$DW$9)</f>
        <v>0</v>
      </c>
      <c r="DX176" s="19"/>
      <c r="DY176" s="20">
        <f>SUM(DX176*E176*F176*H176*M176*$DY$9)</f>
        <v>0</v>
      </c>
      <c r="DZ176" s="55"/>
      <c r="EA176" s="20">
        <f>SUM(DZ176*E176*F176*H176*J176*$EA$9)</f>
        <v>0</v>
      </c>
      <c r="EB176" s="19"/>
      <c r="EC176" s="20">
        <f>SUM(EB176*E176*F176*H176*J176*$EC$9)</f>
        <v>0</v>
      </c>
      <c r="ED176" s="19"/>
      <c r="EE176" s="20">
        <f>SUM(ED176*E176*F176*H176*J176*$EE$9)</f>
        <v>0</v>
      </c>
      <c r="EF176" s="19"/>
      <c r="EG176" s="20">
        <f>SUM(EF176*E176*F176*H176*J176*$EG$9)</f>
        <v>0</v>
      </c>
      <c r="EH176" s="19"/>
      <c r="EI176" s="20">
        <f>EH176*E176*F176*H176*J176*$EI$9</f>
        <v>0</v>
      </c>
      <c r="EJ176" s="19"/>
      <c r="EK176" s="20">
        <f>EJ176*E176*F176*H176*J176*$EK$9</f>
        <v>0</v>
      </c>
      <c r="EL176" s="19"/>
      <c r="EM176" s="20"/>
      <c r="EN176" s="25"/>
      <c r="EO176" s="25"/>
      <c r="EP176" s="26">
        <f>SUM(N176,X176,P176,R176,Z176,T176,V176,AD176,AF176,AH176,AJ176,AL176,AR176,AT176,AV176,AP176,CL176,CR176,CV176,BZ176,CB176,DB176,DD176,DF176,DH176,DJ176,DL176,DN176,AX176,AN176,AZ176,BB176,BD176,BF176,BH176,BJ176,BL176,BN176,BP176,BR176,BT176,ED176,EF176,DZ176,EB176,BV176,BX176,CT176,CN176,CP176,CX176,CZ176,CD176,CF176,CH176,CJ176,DP176,DR176,DT176,DV176,DX176,EH176,EJ176,EL176)</f>
        <v>602</v>
      </c>
      <c r="EQ176" s="26">
        <f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11059028.500799999</v>
      </c>
    </row>
    <row r="177" spans="1:147" s="132" customFormat="1" ht="15" x14ac:dyDescent="0.25">
      <c r="A177" s="182">
        <v>23</v>
      </c>
      <c r="B177" s="182"/>
      <c r="C177" s="201" t="s">
        <v>515</v>
      </c>
      <c r="D177" s="199" t="s">
        <v>516</v>
      </c>
      <c r="E177" s="189">
        <v>13916</v>
      </c>
      <c r="F177" s="190"/>
      <c r="G177" s="191"/>
      <c r="H177" s="185"/>
      <c r="I177" s="193"/>
      <c r="J177" s="196">
        <v>1.4</v>
      </c>
      <c r="K177" s="196">
        <v>1.68</v>
      </c>
      <c r="L177" s="196">
        <v>2.23</v>
      </c>
      <c r="M177" s="195">
        <v>2.57</v>
      </c>
      <c r="N177" s="55">
        <f>N178</f>
        <v>0</v>
      </c>
      <c r="O177" s="55">
        <f t="shared" ref="O177:BZ177" si="368">O178</f>
        <v>0</v>
      </c>
      <c r="P177" s="55">
        <f t="shared" si="368"/>
        <v>0</v>
      </c>
      <c r="Q177" s="55">
        <f t="shared" si="368"/>
        <v>0</v>
      </c>
      <c r="R177" s="55">
        <f t="shared" si="368"/>
        <v>0</v>
      </c>
      <c r="S177" s="55">
        <f t="shared" si="368"/>
        <v>0</v>
      </c>
      <c r="T177" s="187">
        <f t="shared" si="368"/>
        <v>0</v>
      </c>
      <c r="U177" s="187">
        <f t="shared" si="368"/>
        <v>0</v>
      </c>
      <c r="V177" s="55">
        <f t="shared" si="368"/>
        <v>0</v>
      </c>
      <c r="W177" s="55">
        <f t="shared" si="368"/>
        <v>0</v>
      </c>
      <c r="X177" s="55">
        <f t="shared" si="368"/>
        <v>0</v>
      </c>
      <c r="Y177" s="55">
        <f t="shared" si="368"/>
        <v>0</v>
      </c>
      <c r="Z177" s="55">
        <f t="shared" si="368"/>
        <v>10</v>
      </c>
      <c r="AA177" s="55">
        <f t="shared" si="368"/>
        <v>175341.59999999998</v>
      </c>
      <c r="AB177" s="55">
        <f t="shared" si="368"/>
        <v>0</v>
      </c>
      <c r="AC177" s="55">
        <f t="shared" si="368"/>
        <v>0</v>
      </c>
      <c r="AD177" s="55">
        <f t="shared" si="368"/>
        <v>20</v>
      </c>
      <c r="AE177" s="55">
        <f t="shared" si="368"/>
        <v>350683.19999999995</v>
      </c>
      <c r="AF177" s="55">
        <f t="shared" si="368"/>
        <v>0</v>
      </c>
      <c r="AG177" s="55">
        <f t="shared" si="368"/>
        <v>0</v>
      </c>
      <c r="AH177" s="55">
        <f t="shared" si="368"/>
        <v>8</v>
      </c>
      <c r="AI177" s="55">
        <f t="shared" si="368"/>
        <v>168327.93599999999</v>
      </c>
      <c r="AJ177" s="55">
        <f t="shared" si="368"/>
        <v>0</v>
      </c>
      <c r="AK177" s="55">
        <f t="shared" si="368"/>
        <v>0</v>
      </c>
      <c r="AL177" s="55">
        <f t="shared" si="368"/>
        <v>0</v>
      </c>
      <c r="AM177" s="55">
        <f t="shared" si="368"/>
        <v>0</v>
      </c>
      <c r="AN177" s="55">
        <f t="shared" si="368"/>
        <v>0</v>
      </c>
      <c r="AO177" s="55">
        <f t="shared" si="368"/>
        <v>0</v>
      </c>
      <c r="AP177" s="187">
        <f t="shared" si="368"/>
        <v>155</v>
      </c>
      <c r="AQ177" s="187">
        <f t="shared" si="368"/>
        <v>2717794.8</v>
      </c>
      <c r="AR177" s="55">
        <f t="shared" si="368"/>
        <v>0</v>
      </c>
      <c r="AS177" s="55">
        <f t="shared" si="368"/>
        <v>0</v>
      </c>
      <c r="AT177" s="55">
        <f t="shared" si="368"/>
        <v>0</v>
      </c>
      <c r="AU177" s="55">
        <f t="shared" si="368"/>
        <v>0</v>
      </c>
      <c r="AV177" s="55">
        <f t="shared" si="368"/>
        <v>0</v>
      </c>
      <c r="AW177" s="55">
        <f t="shared" si="368"/>
        <v>0</v>
      </c>
      <c r="AX177" s="187">
        <f t="shared" si="368"/>
        <v>2</v>
      </c>
      <c r="AY177" s="187">
        <f t="shared" si="368"/>
        <v>35068.32</v>
      </c>
      <c r="AZ177" s="55">
        <f t="shared" si="368"/>
        <v>40</v>
      </c>
      <c r="BA177" s="55">
        <f t="shared" si="368"/>
        <v>701366.39999999991</v>
      </c>
      <c r="BB177" s="55">
        <f t="shared" si="368"/>
        <v>4</v>
      </c>
      <c r="BC177" s="55">
        <f t="shared" si="368"/>
        <v>70136.639999999999</v>
      </c>
      <c r="BD177" s="55">
        <f t="shared" si="368"/>
        <v>0</v>
      </c>
      <c r="BE177" s="55">
        <f t="shared" si="368"/>
        <v>0</v>
      </c>
      <c r="BF177" s="55">
        <f t="shared" si="368"/>
        <v>52</v>
      </c>
      <c r="BG177" s="55">
        <f t="shared" si="368"/>
        <v>911776.32000000007</v>
      </c>
      <c r="BH177" s="55">
        <f t="shared" si="368"/>
        <v>16</v>
      </c>
      <c r="BI177" s="55">
        <f t="shared" si="368"/>
        <v>280546.56</v>
      </c>
      <c r="BJ177" s="55">
        <f t="shared" si="368"/>
        <v>0</v>
      </c>
      <c r="BK177" s="55">
        <f t="shared" si="368"/>
        <v>0</v>
      </c>
      <c r="BL177" s="55">
        <f t="shared" si="368"/>
        <v>0</v>
      </c>
      <c r="BM177" s="55">
        <f t="shared" si="368"/>
        <v>0</v>
      </c>
      <c r="BN177" s="55">
        <f t="shared" si="368"/>
        <v>350</v>
      </c>
      <c r="BO177" s="55">
        <f t="shared" si="368"/>
        <v>6136956</v>
      </c>
      <c r="BP177" s="55">
        <f t="shared" si="368"/>
        <v>159</v>
      </c>
      <c r="BQ177" s="55">
        <f t="shared" si="368"/>
        <v>2787931.44</v>
      </c>
      <c r="BR177" s="55">
        <f t="shared" si="368"/>
        <v>108</v>
      </c>
      <c r="BS177" s="55">
        <f t="shared" si="368"/>
        <v>1893689.2799999998</v>
      </c>
      <c r="BT177" s="55">
        <f t="shared" si="368"/>
        <v>366</v>
      </c>
      <c r="BU177" s="55">
        <f t="shared" si="368"/>
        <v>6417502.5600000005</v>
      </c>
      <c r="BV177" s="55">
        <f t="shared" si="368"/>
        <v>0</v>
      </c>
      <c r="BW177" s="55">
        <f t="shared" si="368"/>
        <v>0</v>
      </c>
      <c r="BX177" s="55">
        <f t="shared" si="368"/>
        <v>0</v>
      </c>
      <c r="BY177" s="55">
        <f t="shared" si="368"/>
        <v>0</v>
      </c>
      <c r="BZ177" s="55">
        <f t="shared" si="368"/>
        <v>115</v>
      </c>
      <c r="CA177" s="55">
        <f t="shared" ref="CA177:EL177" si="369">CA178</f>
        <v>2016428.4</v>
      </c>
      <c r="CB177" s="55">
        <f t="shared" si="369"/>
        <v>3</v>
      </c>
      <c r="CC177" s="55">
        <f t="shared" si="369"/>
        <v>52602.48</v>
      </c>
      <c r="CD177" s="187">
        <f t="shared" si="369"/>
        <v>56</v>
      </c>
      <c r="CE177" s="187">
        <f t="shared" si="369"/>
        <v>981912.96</v>
      </c>
      <c r="CF177" s="55">
        <f t="shared" si="369"/>
        <v>284</v>
      </c>
      <c r="CG177" s="55">
        <f t="shared" si="369"/>
        <v>4979701.4399999995</v>
      </c>
      <c r="CH177" s="55">
        <f t="shared" si="369"/>
        <v>92</v>
      </c>
      <c r="CI177" s="55">
        <f t="shared" si="369"/>
        <v>1613142.72</v>
      </c>
      <c r="CJ177" s="55">
        <f t="shared" si="369"/>
        <v>350</v>
      </c>
      <c r="CK177" s="55">
        <f t="shared" si="369"/>
        <v>6136956</v>
      </c>
      <c r="CL177" s="55">
        <f t="shared" si="369"/>
        <v>100</v>
      </c>
      <c r="CM177" s="55">
        <f t="shared" si="369"/>
        <v>2104099.1999999997</v>
      </c>
      <c r="CN177" s="55">
        <f t="shared" si="369"/>
        <v>0</v>
      </c>
      <c r="CO177" s="55">
        <f t="shared" si="369"/>
        <v>0</v>
      </c>
      <c r="CP177" s="55">
        <f t="shared" si="369"/>
        <v>0</v>
      </c>
      <c r="CQ177" s="55">
        <f t="shared" si="369"/>
        <v>0</v>
      </c>
      <c r="CR177" s="55">
        <f t="shared" si="369"/>
        <v>45</v>
      </c>
      <c r="CS177" s="55">
        <f t="shared" si="369"/>
        <v>946844.64</v>
      </c>
      <c r="CT177" s="55">
        <f t="shared" si="369"/>
        <v>25</v>
      </c>
      <c r="CU177" s="55">
        <f t="shared" si="369"/>
        <v>526024.79999999993</v>
      </c>
      <c r="CV177" s="55">
        <f t="shared" si="369"/>
        <v>0</v>
      </c>
      <c r="CW177" s="55">
        <f t="shared" si="369"/>
        <v>0</v>
      </c>
      <c r="CX177" s="55">
        <f t="shared" si="369"/>
        <v>0</v>
      </c>
      <c r="CY177" s="55">
        <f t="shared" si="369"/>
        <v>0</v>
      </c>
      <c r="CZ177" s="55">
        <f t="shared" si="369"/>
        <v>10</v>
      </c>
      <c r="DA177" s="55">
        <f t="shared" si="369"/>
        <v>210409.91999999998</v>
      </c>
      <c r="DB177" s="55">
        <f t="shared" si="369"/>
        <v>57</v>
      </c>
      <c r="DC177" s="55">
        <f t="shared" si="369"/>
        <v>1199336.544</v>
      </c>
      <c r="DD177" s="55">
        <f t="shared" si="369"/>
        <v>142</v>
      </c>
      <c r="DE177" s="55">
        <f t="shared" si="369"/>
        <v>2987820.8640000001</v>
      </c>
      <c r="DF177" s="55">
        <f t="shared" si="369"/>
        <v>0</v>
      </c>
      <c r="DG177" s="55">
        <f t="shared" si="369"/>
        <v>0</v>
      </c>
      <c r="DH177" s="55">
        <f t="shared" si="369"/>
        <v>275</v>
      </c>
      <c r="DI177" s="55">
        <f t="shared" si="369"/>
        <v>5786272.7999999998</v>
      </c>
      <c r="DJ177" s="55">
        <f t="shared" si="369"/>
        <v>22</v>
      </c>
      <c r="DK177" s="55">
        <f t="shared" si="369"/>
        <v>462901.82399999996</v>
      </c>
      <c r="DL177" s="55">
        <f t="shared" si="369"/>
        <v>30</v>
      </c>
      <c r="DM177" s="55">
        <f t="shared" si="369"/>
        <v>631229.76</v>
      </c>
      <c r="DN177" s="55">
        <f t="shared" si="369"/>
        <v>4</v>
      </c>
      <c r="DO177" s="55">
        <f t="shared" si="369"/>
        <v>84163.967999999993</v>
      </c>
      <c r="DP177" s="55">
        <f t="shared" si="369"/>
        <v>0</v>
      </c>
      <c r="DQ177" s="55">
        <f t="shared" si="369"/>
        <v>0</v>
      </c>
      <c r="DR177" s="55">
        <f t="shared" si="369"/>
        <v>10</v>
      </c>
      <c r="DS177" s="55">
        <f t="shared" si="369"/>
        <v>210409.91999999998</v>
      </c>
      <c r="DT177" s="55">
        <f t="shared" si="369"/>
        <v>4</v>
      </c>
      <c r="DU177" s="55">
        <f t="shared" si="369"/>
        <v>84163.967999999993</v>
      </c>
      <c r="DV177" s="55">
        <f t="shared" si="369"/>
        <v>10</v>
      </c>
      <c r="DW177" s="55">
        <f t="shared" si="369"/>
        <v>279294.12</v>
      </c>
      <c r="DX177" s="55">
        <f t="shared" si="369"/>
        <v>16</v>
      </c>
      <c r="DY177" s="55">
        <f t="shared" si="369"/>
        <v>515003.32799999998</v>
      </c>
      <c r="DZ177" s="55">
        <f t="shared" si="369"/>
        <v>0</v>
      </c>
      <c r="EA177" s="55">
        <f t="shared" si="369"/>
        <v>0</v>
      </c>
      <c r="EB177" s="55">
        <f t="shared" si="369"/>
        <v>0</v>
      </c>
      <c r="EC177" s="55">
        <f t="shared" si="369"/>
        <v>0</v>
      </c>
      <c r="ED177" s="55">
        <f t="shared" si="369"/>
        <v>0</v>
      </c>
      <c r="EE177" s="55">
        <f t="shared" si="369"/>
        <v>0</v>
      </c>
      <c r="EF177" s="55">
        <f t="shared" si="369"/>
        <v>0</v>
      </c>
      <c r="EG177" s="55">
        <f t="shared" si="369"/>
        <v>0</v>
      </c>
      <c r="EH177" s="187">
        <f t="shared" si="369"/>
        <v>0</v>
      </c>
      <c r="EI177" s="187">
        <f t="shared" si="369"/>
        <v>0</v>
      </c>
      <c r="EJ177" s="55">
        <f t="shared" si="369"/>
        <v>0</v>
      </c>
      <c r="EK177" s="55">
        <f t="shared" si="369"/>
        <v>0</v>
      </c>
      <c r="EL177" s="55">
        <f t="shared" si="369"/>
        <v>0</v>
      </c>
      <c r="EM177" s="55">
        <f t="shared" ref="EM177:EQ177" si="370">EM178</f>
        <v>0</v>
      </c>
      <c r="EN177" s="55"/>
      <c r="EO177" s="55"/>
      <c r="EP177" s="55">
        <f t="shared" si="370"/>
        <v>2940</v>
      </c>
      <c r="EQ177" s="55">
        <f t="shared" si="370"/>
        <v>54455840.711999997</v>
      </c>
    </row>
    <row r="178" spans="1:147" s="132" customFormat="1" x14ac:dyDescent="0.25">
      <c r="A178" s="13"/>
      <c r="B178" s="13">
        <v>117</v>
      </c>
      <c r="C178" s="126" t="s">
        <v>517</v>
      </c>
      <c r="D178" s="63" t="s">
        <v>518</v>
      </c>
      <c r="E178" s="15">
        <v>13916</v>
      </c>
      <c r="F178" s="16">
        <v>0.9</v>
      </c>
      <c r="G178" s="17"/>
      <c r="H178" s="49">
        <v>1</v>
      </c>
      <c r="I178" s="50"/>
      <c r="J178" s="48">
        <v>1.4</v>
      </c>
      <c r="K178" s="48">
        <v>1.68</v>
      </c>
      <c r="L178" s="48">
        <v>2.23</v>
      </c>
      <c r="M178" s="51">
        <v>2.57</v>
      </c>
      <c r="N178" s="19"/>
      <c r="O178" s="20">
        <f>N178*E178*F178*H178*J178*$O$9</f>
        <v>0</v>
      </c>
      <c r="P178" s="52"/>
      <c r="Q178" s="20">
        <f>P178*E178*F178*H178*J178*$Q$9</f>
        <v>0</v>
      </c>
      <c r="R178" s="21"/>
      <c r="S178" s="21">
        <f>R178*E178*F178*H178*J178*$S$9</f>
        <v>0</v>
      </c>
      <c r="T178" s="19"/>
      <c r="U178" s="20">
        <f>SUM(T178*E178*F178*H178*J178*$U$9)</f>
        <v>0</v>
      </c>
      <c r="V178" s="19"/>
      <c r="W178" s="21">
        <f>SUM(V178*E178*F178*H178*J178*$W$9)</f>
        <v>0</v>
      </c>
      <c r="X178" s="19"/>
      <c r="Y178" s="20">
        <f>SUM(X178*E178*F178*H178*J178*$Y$9)</f>
        <v>0</v>
      </c>
      <c r="Z178" s="21">
        <v>10</v>
      </c>
      <c r="AA178" s="20">
        <f>SUM(Z178*E178*F178*H178*J178*$AA$9)</f>
        <v>175341.59999999998</v>
      </c>
      <c r="AB178" s="20"/>
      <c r="AC178" s="20"/>
      <c r="AD178" s="21">
        <v>20</v>
      </c>
      <c r="AE178" s="20">
        <f>SUM(AD178*E178*F178*H178*J178*$AE$9)</f>
        <v>350683.19999999995</v>
      </c>
      <c r="AF178" s="21"/>
      <c r="AG178" s="20">
        <f>SUM(AF178*E178*F178*H178*K178*$AG$9)</f>
        <v>0</v>
      </c>
      <c r="AH178" s="21">
        <v>8</v>
      </c>
      <c r="AI178" s="20">
        <f>SUM(AH178*E178*F178*H178*K178*$AI$9)</f>
        <v>168327.93599999999</v>
      </c>
      <c r="AJ178" s="19"/>
      <c r="AK178" s="20">
        <f>SUM(AJ178*E178*F178*H178*J178*$AK$9)</f>
        <v>0</v>
      </c>
      <c r="AL178" s="21"/>
      <c r="AM178" s="21">
        <f>SUM(AL178*E178*F178*H178*J178*$AM$9)</f>
        <v>0</v>
      </c>
      <c r="AN178" s="19"/>
      <c r="AO178" s="20">
        <f>SUM(AN178*E178*F178*H178*J178*$AO$9)</f>
        <v>0</v>
      </c>
      <c r="AP178" s="19">
        <f>156-1</f>
        <v>155</v>
      </c>
      <c r="AQ178" s="20">
        <f>SUM(AP178*E178*F178*H178*J178*$AQ$9)</f>
        <v>2717794.8</v>
      </c>
      <c r="AR178" s="21"/>
      <c r="AS178" s="20">
        <f>SUM(E178*F178*H178*J178*AR178*$AS$9)</f>
        <v>0</v>
      </c>
      <c r="AT178" s="21"/>
      <c r="AU178" s="20">
        <f>SUM(AT178*E178*F178*H178*J178*$AU$9)</f>
        <v>0</v>
      </c>
      <c r="AV178" s="19"/>
      <c r="AW178" s="20">
        <f>SUM(AV178*E178*F178*H178*J178*$AW$9)</f>
        <v>0</v>
      </c>
      <c r="AX178" s="19">
        <v>2</v>
      </c>
      <c r="AY178" s="21">
        <f>SUM(AX178*E178*F178*H178*J178*$AY$9)</f>
        <v>35068.32</v>
      </c>
      <c r="AZ178" s="19">
        <v>40</v>
      </c>
      <c r="BA178" s="20">
        <f>SUM(AZ178*E178*F178*H178*J178*$BA$9)</f>
        <v>701366.39999999991</v>
      </c>
      <c r="BB178" s="19">
        <v>4</v>
      </c>
      <c r="BC178" s="20">
        <f>SUM(BB178*E178*F178*H178*J178*$BC$9)</f>
        <v>70136.639999999999</v>
      </c>
      <c r="BD178" s="19"/>
      <c r="BE178" s="20">
        <f>SUM(BD178*E178*F178*H178*J178*$BE$9)</f>
        <v>0</v>
      </c>
      <c r="BF178" s="19">
        <v>52</v>
      </c>
      <c r="BG178" s="20">
        <f>SUM(BF178*E178*F178*H178*J178*$BG$9)</f>
        <v>911776.32000000007</v>
      </c>
      <c r="BH178" s="19">
        <v>16</v>
      </c>
      <c r="BI178" s="20">
        <f>BH178*E178*F178*H178*J178*$BI$9</f>
        <v>280546.56</v>
      </c>
      <c r="BJ178" s="19"/>
      <c r="BK178" s="20">
        <f>BJ178*E178*F178*H178*J178*$BK$9</f>
        <v>0</v>
      </c>
      <c r="BL178" s="19"/>
      <c r="BM178" s="20">
        <f>BL178*E178*F178*H178*J178*$BM$9</f>
        <v>0</v>
      </c>
      <c r="BN178" s="19">
        <v>350</v>
      </c>
      <c r="BO178" s="20">
        <f>SUM(BN178*E178*F178*H178*J178*$BO$9)</f>
        <v>6136956</v>
      </c>
      <c r="BP178" s="19">
        <v>159</v>
      </c>
      <c r="BQ178" s="20">
        <f>SUM(BP178*E178*F178*H178*J178*$BQ$9)</f>
        <v>2787931.44</v>
      </c>
      <c r="BR178" s="19">
        <v>108</v>
      </c>
      <c r="BS178" s="20">
        <f>SUM(BR178*E178*F178*H178*J178*$BS$9)</f>
        <v>1893689.2799999998</v>
      </c>
      <c r="BT178" s="19">
        <v>366</v>
      </c>
      <c r="BU178" s="20">
        <f>SUM(BT178*E178*F178*H178*J178*$BU$9)</f>
        <v>6417502.5600000005</v>
      </c>
      <c r="BV178" s="19"/>
      <c r="BW178" s="20">
        <f>SUM(BV178*E178*F178*H178*J178*$BW$9)</f>
        <v>0</v>
      </c>
      <c r="BX178" s="23"/>
      <c r="BY178" s="24">
        <f>BX178*E178*F178*H178*J178*$BY$9</f>
        <v>0</v>
      </c>
      <c r="BZ178" s="19">
        <v>115</v>
      </c>
      <c r="CA178" s="20">
        <f>SUM(BZ178*E178*F178*H178*J178*$CA$9)</f>
        <v>2016428.4</v>
      </c>
      <c r="CB178" s="21">
        <v>3</v>
      </c>
      <c r="CC178" s="20">
        <f>SUM(CB178*E178*F178*H178*J178*$CC$9)</f>
        <v>52602.48</v>
      </c>
      <c r="CD178" s="19">
        <v>56</v>
      </c>
      <c r="CE178" s="20">
        <f>SUM(CD178*E178*F178*H178*J178*$CE$9)</f>
        <v>981912.96</v>
      </c>
      <c r="CF178" s="19">
        <v>284</v>
      </c>
      <c r="CG178" s="20">
        <f>SUM(CF178*E178*F178*H178*J178*$CG$9)</f>
        <v>4979701.4399999995</v>
      </c>
      <c r="CH178" s="19">
        <v>92</v>
      </c>
      <c r="CI178" s="20">
        <f>CH178*E178*F178*H178*J178*$CI$9</f>
        <v>1613142.72</v>
      </c>
      <c r="CJ178" s="19">
        <v>350</v>
      </c>
      <c r="CK178" s="20">
        <f>SUM(CJ178*E178*F178*H178*J178*$CK$9)</f>
        <v>6136956</v>
      </c>
      <c r="CL178" s="21">
        <v>100</v>
      </c>
      <c r="CM178" s="20">
        <f>SUM(CL178*E178*F178*H178*K178*$CM$9)</f>
        <v>2104099.1999999997</v>
      </c>
      <c r="CN178" s="19"/>
      <c r="CO178" s="20">
        <f>SUM(CN178*E178*F178*H178*K178*$CO$9)</f>
        <v>0</v>
      </c>
      <c r="CP178" s="19"/>
      <c r="CQ178" s="20">
        <f>SUM(CP178*E178*F178*H178*K178*$CQ$9)</f>
        <v>0</v>
      </c>
      <c r="CR178" s="21">
        <v>45</v>
      </c>
      <c r="CS178" s="20">
        <f>SUM(CR178*E178*F178*H178*K178*$CS$9)</f>
        <v>946844.64</v>
      </c>
      <c r="CT178" s="21">
        <v>25</v>
      </c>
      <c r="CU178" s="20">
        <f>SUM(CT178*E178*F178*H178*K178*$CU$9)</f>
        <v>526024.79999999993</v>
      </c>
      <c r="CV178" s="21"/>
      <c r="CW178" s="20">
        <f>SUM(CV178*E178*F178*H178*K178*$CW$9)</f>
        <v>0</v>
      </c>
      <c r="CX178" s="19"/>
      <c r="CY178" s="20">
        <f>SUM(CX178*E178*F178*H178*K178*$CY$9)</f>
        <v>0</v>
      </c>
      <c r="CZ178" s="19">
        <v>10</v>
      </c>
      <c r="DA178" s="20">
        <f>SUM(CZ178*E178*F178*H178*K178*$DA$9)</f>
        <v>210409.91999999998</v>
      </c>
      <c r="DB178" s="19">
        <v>57</v>
      </c>
      <c r="DC178" s="20">
        <f>SUM(DB178*E178*F178*H178*K178*$DC$9)</f>
        <v>1199336.544</v>
      </c>
      <c r="DD178" s="21">
        <v>142</v>
      </c>
      <c r="DE178" s="20">
        <f>SUM(DD178*E178*F178*H178*K178*$DE$9)</f>
        <v>2987820.8640000001</v>
      </c>
      <c r="DF178" s="19"/>
      <c r="DG178" s="20">
        <f>SUM(DF178*E178*F178*H178*K178*$DG$9)</f>
        <v>0</v>
      </c>
      <c r="DH178" s="19">
        <v>275</v>
      </c>
      <c r="DI178" s="20">
        <f>SUM(DH178*E178*F178*H178*K178*$DI$9)</f>
        <v>5786272.7999999998</v>
      </c>
      <c r="DJ178" s="19">
        <v>22</v>
      </c>
      <c r="DK178" s="20">
        <f>SUM(DJ178*E178*F178*H178*K178*$DK$9)</f>
        <v>462901.82399999996</v>
      </c>
      <c r="DL178" s="19">
        <v>30</v>
      </c>
      <c r="DM178" s="21">
        <f>SUM(DL178*E178*F178*H178*K178*$DM$9)</f>
        <v>631229.76</v>
      </c>
      <c r="DN178" s="19">
        <v>4</v>
      </c>
      <c r="DO178" s="20">
        <f>SUM(DN178*E178*F178*H178*K178*$DO$9)</f>
        <v>84163.967999999993</v>
      </c>
      <c r="DP178" s="19"/>
      <c r="DQ178" s="20">
        <f>DP178*E178*F178*H178*K178*$DQ$9</f>
        <v>0</v>
      </c>
      <c r="DR178" s="19">
        <v>10</v>
      </c>
      <c r="DS178" s="20">
        <f>SUM(DR178*E178*F178*H178*K178*$DS$9)</f>
        <v>210409.91999999998</v>
      </c>
      <c r="DT178" s="19">
        <v>4</v>
      </c>
      <c r="DU178" s="20">
        <f>SUM(DT178*E178*F178*H178*K178*$DU$9)</f>
        <v>84163.967999999993</v>
      </c>
      <c r="DV178" s="19">
        <v>10</v>
      </c>
      <c r="DW178" s="20">
        <f>SUM(DV178*E178*F178*H178*L178*$DW$9)</f>
        <v>279294.12</v>
      </c>
      <c r="DX178" s="19">
        <v>16</v>
      </c>
      <c r="DY178" s="20">
        <f>SUM(DX178*E178*F178*H178*M178*$DY$9)</f>
        <v>515003.32799999998</v>
      </c>
      <c r="DZ178" s="55"/>
      <c r="EA178" s="20">
        <f>SUM(DZ178*E178*F178*H178*J178*$EA$9)</f>
        <v>0</v>
      </c>
      <c r="EB178" s="19"/>
      <c r="EC178" s="20">
        <f>SUM(EB178*E178*F178*H178*J178*$EC$9)</f>
        <v>0</v>
      </c>
      <c r="ED178" s="19"/>
      <c r="EE178" s="20">
        <f>SUM(ED178*E178*F178*H178*J178*$EE$9)</f>
        <v>0</v>
      </c>
      <c r="EF178" s="19"/>
      <c r="EG178" s="20">
        <f>SUM(EF178*E178*F178*H178*J178*$EG$9)</f>
        <v>0</v>
      </c>
      <c r="EH178" s="19"/>
      <c r="EI178" s="20">
        <f>EH178*E178*F178*H178*J178*$EI$9</f>
        <v>0</v>
      </c>
      <c r="EJ178" s="19"/>
      <c r="EK178" s="20">
        <f>EJ178*E178*F178*H178*J178*$EK$9</f>
        <v>0</v>
      </c>
      <c r="EL178" s="19"/>
      <c r="EM178" s="20"/>
      <c r="EN178" s="25"/>
      <c r="EO178" s="25"/>
      <c r="EP178" s="26">
        <f>SUM(N178,X178,P178,R178,Z178,T178,V178,AD178,AF178,AH178,AJ178,AL178,AR178,AT178,AV178,AP178,CL178,CR178,CV178,BZ178,CB178,DB178,DD178,DF178,DH178,DJ178,DL178,DN178,AX178,AN178,AZ178,BB178,BD178,BF178,BH178,BJ178,BL178,BN178,BP178,BR178,BT178,ED178,EF178,DZ178,EB178,BV178,BX178,CT178,CN178,CP178,CX178,CZ178,CD178,CF178,CH178,CJ178,DP178,DR178,DT178,DV178,DX178,EH178,EJ178,EL178)</f>
        <v>2940</v>
      </c>
      <c r="EQ178" s="26">
        <f>SUM(O178,Y178,Q178,S178,AA178,U178,W178,AE178,AG178,AI178,AK178,AM178,AS178,AU178,AW178,AQ178,CM178,CS178,CW178,CA178,CC178,DC178,DE178,DG178,DI178,DK178,DM178,DO178,AY178,AO178,BA178,BC178,BE178,BG178,BI178,BK178,BM178,BO178,BQ178,BS178,BU178,EE178,EG178,EA178,EC178,BW178,BY178,CU178,CO178,CQ178,CY178,DA178,CE178,CG178,CI178,CK178,DQ178,DS178,DU178,DW178,DY178,EI178,EK178,EM178)</f>
        <v>54455840.711999997</v>
      </c>
    </row>
    <row r="179" spans="1:147" s="132" customFormat="1" ht="15" x14ac:dyDescent="0.25">
      <c r="A179" s="182">
        <v>24</v>
      </c>
      <c r="B179" s="182"/>
      <c r="C179" s="201" t="s">
        <v>519</v>
      </c>
      <c r="D179" s="199" t="s">
        <v>520</v>
      </c>
      <c r="E179" s="189">
        <v>13916</v>
      </c>
      <c r="F179" s="190"/>
      <c r="G179" s="191"/>
      <c r="H179" s="185"/>
      <c r="I179" s="193"/>
      <c r="J179" s="196">
        <v>1.4</v>
      </c>
      <c r="K179" s="196">
        <v>1.68</v>
      </c>
      <c r="L179" s="196">
        <v>2.23</v>
      </c>
      <c r="M179" s="195">
        <v>2.57</v>
      </c>
      <c r="N179" s="55">
        <f>N180</f>
        <v>5</v>
      </c>
      <c r="O179" s="55">
        <f t="shared" ref="O179:BZ179" si="371">O180</f>
        <v>142221.51999999999</v>
      </c>
      <c r="P179" s="55">
        <f t="shared" si="371"/>
        <v>0</v>
      </c>
      <c r="Q179" s="55">
        <f t="shared" si="371"/>
        <v>0</v>
      </c>
      <c r="R179" s="55">
        <f t="shared" si="371"/>
        <v>0</v>
      </c>
      <c r="S179" s="55">
        <f t="shared" si="371"/>
        <v>0</v>
      </c>
      <c r="T179" s="187">
        <f t="shared" si="371"/>
        <v>0</v>
      </c>
      <c r="U179" s="187">
        <f t="shared" si="371"/>
        <v>0</v>
      </c>
      <c r="V179" s="55">
        <f t="shared" si="371"/>
        <v>0</v>
      </c>
      <c r="W179" s="55">
        <f t="shared" si="371"/>
        <v>0</v>
      </c>
      <c r="X179" s="55">
        <f t="shared" si="371"/>
        <v>0</v>
      </c>
      <c r="Y179" s="55">
        <f t="shared" si="371"/>
        <v>0</v>
      </c>
      <c r="Z179" s="55">
        <f t="shared" si="371"/>
        <v>5</v>
      </c>
      <c r="AA179" s="55">
        <f t="shared" si="371"/>
        <v>142221.51999999999</v>
      </c>
      <c r="AB179" s="55">
        <f t="shared" si="371"/>
        <v>0</v>
      </c>
      <c r="AC179" s="55">
        <f t="shared" si="371"/>
        <v>0</v>
      </c>
      <c r="AD179" s="55">
        <f t="shared" si="371"/>
        <v>15</v>
      </c>
      <c r="AE179" s="55">
        <f t="shared" si="371"/>
        <v>426664.55999999994</v>
      </c>
      <c r="AF179" s="55">
        <f t="shared" si="371"/>
        <v>0</v>
      </c>
      <c r="AG179" s="55">
        <f t="shared" si="371"/>
        <v>0</v>
      </c>
      <c r="AH179" s="55">
        <f t="shared" si="371"/>
        <v>0</v>
      </c>
      <c r="AI179" s="55">
        <f t="shared" si="371"/>
        <v>0</v>
      </c>
      <c r="AJ179" s="55">
        <f t="shared" si="371"/>
        <v>0</v>
      </c>
      <c r="AK179" s="55">
        <f t="shared" si="371"/>
        <v>0</v>
      </c>
      <c r="AL179" s="55">
        <f t="shared" si="371"/>
        <v>0</v>
      </c>
      <c r="AM179" s="55">
        <f t="shared" si="371"/>
        <v>0</v>
      </c>
      <c r="AN179" s="55">
        <f t="shared" si="371"/>
        <v>0</v>
      </c>
      <c r="AO179" s="55">
        <f t="shared" si="371"/>
        <v>0</v>
      </c>
      <c r="AP179" s="187">
        <f t="shared" si="371"/>
        <v>0</v>
      </c>
      <c r="AQ179" s="187">
        <f t="shared" si="371"/>
        <v>0</v>
      </c>
      <c r="AR179" s="55">
        <f t="shared" si="371"/>
        <v>0</v>
      </c>
      <c r="AS179" s="55">
        <f t="shared" si="371"/>
        <v>0</v>
      </c>
      <c r="AT179" s="55">
        <f t="shared" si="371"/>
        <v>0</v>
      </c>
      <c r="AU179" s="55">
        <f t="shared" si="371"/>
        <v>0</v>
      </c>
      <c r="AV179" s="55">
        <f t="shared" si="371"/>
        <v>0</v>
      </c>
      <c r="AW179" s="55">
        <f t="shared" si="371"/>
        <v>0</v>
      </c>
      <c r="AX179" s="187">
        <f t="shared" si="371"/>
        <v>0</v>
      </c>
      <c r="AY179" s="187">
        <f t="shared" si="371"/>
        <v>0</v>
      </c>
      <c r="AZ179" s="55">
        <f t="shared" si="371"/>
        <v>50</v>
      </c>
      <c r="BA179" s="55">
        <f t="shared" si="371"/>
        <v>1422215.2</v>
      </c>
      <c r="BB179" s="55">
        <f t="shared" si="371"/>
        <v>0</v>
      </c>
      <c r="BC179" s="55">
        <f t="shared" si="371"/>
        <v>0</v>
      </c>
      <c r="BD179" s="55">
        <f t="shared" si="371"/>
        <v>0</v>
      </c>
      <c r="BE179" s="55">
        <f t="shared" si="371"/>
        <v>0</v>
      </c>
      <c r="BF179" s="55">
        <f t="shared" si="371"/>
        <v>2</v>
      </c>
      <c r="BG179" s="55">
        <f t="shared" si="371"/>
        <v>56888.608</v>
      </c>
      <c r="BH179" s="55">
        <f t="shared" si="371"/>
        <v>4</v>
      </c>
      <c r="BI179" s="55">
        <f t="shared" si="371"/>
        <v>113777.216</v>
      </c>
      <c r="BJ179" s="55">
        <f t="shared" si="371"/>
        <v>0</v>
      </c>
      <c r="BK179" s="55">
        <f t="shared" si="371"/>
        <v>0</v>
      </c>
      <c r="BL179" s="55">
        <f t="shared" si="371"/>
        <v>0</v>
      </c>
      <c r="BM179" s="55">
        <f t="shared" si="371"/>
        <v>0</v>
      </c>
      <c r="BN179" s="55">
        <f t="shared" si="371"/>
        <v>0</v>
      </c>
      <c r="BO179" s="55">
        <f t="shared" si="371"/>
        <v>0</v>
      </c>
      <c r="BP179" s="55">
        <f t="shared" si="371"/>
        <v>0</v>
      </c>
      <c r="BQ179" s="55">
        <f t="shared" si="371"/>
        <v>0</v>
      </c>
      <c r="BR179" s="55">
        <f t="shared" si="371"/>
        <v>0</v>
      </c>
      <c r="BS179" s="55">
        <f t="shared" si="371"/>
        <v>0</v>
      </c>
      <c r="BT179" s="55">
        <f t="shared" si="371"/>
        <v>0</v>
      </c>
      <c r="BU179" s="55">
        <f t="shared" si="371"/>
        <v>0</v>
      </c>
      <c r="BV179" s="55">
        <f t="shared" si="371"/>
        <v>0</v>
      </c>
      <c r="BW179" s="55">
        <f t="shared" si="371"/>
        <v>0</v>
      </c>
      <c r="BX179" s="55">
        <f t="shared" si="371"/>
        <v>0</v>
      </c>
      <c r="BY179" s="55">
        <f t="shared" si="371"/>
        <v>0</v>
      </c>
      <c r="BZ179" s="55">
        <f t="shared" si="371"/>
        <v>0</v>
      </c>
      <c r="CA179" s="55">
        <f t="shared" ref="CA179:EL179" si="372">CA180</f>
        <v>0</v>
      </c>
      <c r="CB179" s="55">
        <f t="shared" si="372"/>
        <v>103</v>
      </c>
      <c r="CC179" s="55">
        <f t="shared" si="372"/>
        <v>2929763.3119999995</v>
      </c>
      <c r="CD179" s="187">
        <f t="shared" si="372"/>
        <v>2</v>
      </c>
      <c r="CE179" s="187">
        <f t="shared" si="372"/>
        <v>56888.608</v>
      </c>
      <c r="CF179" s="55">
        <f t="shared" si="372"/>
        <v>3</v>
      </c>
      <c r="CG179" s="55">
        <f t="shared" si="372"/>
        <v>85332.911999999997</v>
      </c>
      <c r="CH179" s="55">
        <f t="shared" si="372"/>
        <v>0</v>
      </c>
      <c r="CI179" s="55">
        <f t="shared" si="372"/>
        <v>0</v>
      </c>
      <c r="CJ179" s="55">
        <f t="shared" si="372"/>
        <v>21</v>
      </c>
      <c r="CK179" s="55">
        <f t="shared" si="372"/>
        <v>597330.38399999996</v>
      </c>
      <c r="CL179" s="55">
        <f t="shared" si="372"/>
        <v>0</v>
      </c>
      <c r="CM179" s="55">
        <f t="shared" si="372"/>
        <v>0</v>
      </c>
      <c r="CN179" s="55">
        <f t="shared" si="372"/>
        <v>0</v>
      </c>
      <c r="CO179" s="55">
        <f t="shared" si="372"/>
        <v>0</v>
      </c>
      <c r="CP179" s="55">
        <f t="shared" si="372"/>
        <v>0</v>
      </c>
      <c r="CQ179" s="55">
        <f t="shared" si="372"/>
        <v>0</v>
      </c>
      <c r="CR179" s="55">
        <f t="shared" si="372"/>
        <v>0</v>
      </c>
      <c r="CS179" s="55">
        <f t="shared" si="372"/>
        <v>0</v>
      </c>
      <c r="CT179" s="55">
        <f t="shared" si="372"/>
        <v>0</v>
      </c>
      <c r="CU179" s="55">
        <f t="shared" si="372"/>
        <v>0</v>
      </c>
      <c r="CV179" s="55">
        <f t="shared" si="372"/>
        <v>0</v>
      </c>
      <c r="CW179" s="55">
        <f t="shared" si="372"/>
        <v>0</v>
      </c>
      <c r="CX179" s="55">
        <f t="shared" si="372"/>
        <v>1</v>
      </c>
      <c r="CY179" s="55">
        <f t="shared" si="372"/>
        <v>34133.164799999999</v>
      </c>
      <c r="CZ179" s="55">
        <f t="shared" si="372"/>
        <v>3</v>
      </c>
      <c r="DA179" s="55">
        <f t="shared" si="372"/>
        <v>102399.4944</v>
      </c>
      <c r="DB179" s="55">
        <f t="shared" si="372"/>
        <v>8</v>
      </c>
      <c r="DC179" s="55">
        <f t="shared" si="372"/>
        <v>273065.31839999999</v>
      </c>
      <c r="DD179" s="55">
        <f t="shared" si="372"/>
        <v>12</v>
      </c>
      <c r="DE179" s="55">
        <f t="shared" si="372"/>
        <v>409597.97759999998</v>
      </c>
      <c r="DF179" s="55">
        <f t="shared" si="372"/>
        <v>100</v>
      </c>
      <c r="DG179" s="55">
        <f t="shared" si="372"/>
        <v>3413316.48</v>
      </c>
      <c r="DH179" s="55">
        <f t="shared" si="372"/>
        <v>12</v>
      </c>
      <c r="DI179" s="55">
        <f t="shared" si="372"/>
        <v>409597.97759999998</v>
      </c>
      <c r="DJ179" s="55">
        <f t="shared" si="372"/>
        <v>14</v>
      </c>
      <c r="DK179" s="55">
        <f t="shared" si="372"/>
        <v>477864.30719999992</v>
      </c>
      <c r="DL179" s="55">
        <f t="shared" si="372"/>
        <v>10</v>
      </c>
      <c r="DM179" s="55">
        <f t="shared" si="372"/>
        <v>341331.64799999999</v>
      </c>
      <c r="DN179" s="55">
        <f t="shared" si="372"/>
        <v>4</v>
      </c>
      <c r="DO179" s="55">
        <f t="shared" si="372"/>
        <v>136532.65919999999</v>
      </c>
      <c r="DP179" s="55">
        <f t="shared" si="372"/>
        <v>0</v>
      </c>
      <c r="DQ179" s="55">
        <f t="shared" si="372"/>
        <v>0</v>
      </c>
      <c r="DR179" s="55">
        <f t="shared" si="372"/>
        <v>4</v>
      </c>
      <c r="DS179" s="55">
        <f t="shared" si="372"/>
        <v>136532.65919999999</v>
      </c>
      <c r="DT179" s="55">
        <f t="shared" si="372"/>
        <v>1</v>
      </c>
      <c r="DU179" s="55">
        <f t="shared" si="372"/>
        <v>34133.164799999999</v>
      </c>
      <c r="DV179" s="55">
        <f t="shared" si="372"/>
        <v>0</v>
      </c>
      <c r="DW179" s="55">
        <f t="shared" si="372"/>
        <v>0</v>
      </c>
      <c r="DX179" s="55">
        <f t="shared" si="372"/>
        <v>0</v>
      </c>
      <c r="DY179" s="55">
        <f t="shared" si="372"/>
        <v>0</v>
      </c>
      <c r="DZ179" s="55">
        <f t="shared" si="372"/>
        <v>0</v>
      </c>
      <c r="EA179" s="55">
        <f t="shared" si="372"/>
        <v>0</v>
      </c>
      <c r="EB179" s="55">
        <f t="shared" si="372"/>
        <v>0</v>
      </c>
      <c r="EC179" s="55">
        <f t="shared" si="372"/>
        <v>0</v>
      </c>
      <c r="ED179" s="55">
        <f t="shared" si="372"/>
        <v>0</v>
      </c>
      <c r="EE179" s="55">
        <f t="shared" si="372"/>
        <v>0</v>
      </c>
      <c r="EF179" s="55">
        <f t="shared" si="372"/>
        <v>0</v>
      </c>
      <c r="EG179" s="55">
        <f t="shared" si="372"/>
        <v>0</v>
      </c>
      <c r="EH179" s="187">
        <f t="shared" si="372"/>
        <v>0</v>
      </c>
      <c r="EI179" s="187">
        <f t="shared" si="372"/>
        <v>0</v>
      </c>
      <c r="EJ179" s="55">
        <f t="shared" si="372"/>
        <v>0</v>
      </c>
      <c r="EK179" s="55">
        <f t="shared" si="372"/>
        <v>0</v>
      </c>
      <c r="EL179" s="55">
        <f t="shared" si="372"/>
        <v>0</v>
      </c>
      <c r="EM179" s="55">
        <f t="shared" ref="EM179:EQ179" si="373">EM180</f>
        <v>0</v>
      </c>
      <c r="EN179" s="55"/>
      <c r="EO179" s="55"/>
      <c r="EP179" s="55">
        <f t="shared" si="373"/>
        <v>379</v>
      </c>
      <c r="EQ179" s="55">
        <f t="shared" si="373"/>
        <v>11741808.691199996</v>
      </c>
    </row>
    <row r="180" spans="1:147" s="132" customFormat="1" ht="45" x14ac:dyDescent="0.25">
      <c r="A180" s="13"/>
      <c r="B180" s="13">
        <v>118</v>
      </c>
      <c r="C180" s="126" t="s">
        <v>521</v>
      </c>
      <c r="D180" s="63" t="s">
        <v>522</v>
      </c>
      <c r="E180" s="15">
        <v>13916</v>
      </c>
      <c r="F180" s="16">
        <v>1.46</v>
      </c>
      <c r="G180" s="17"/>
      <c r="H180" s="49">
        <v>1</v>
      </c>
      <c r="I180" s="50"/>
      <c r="J180" s="48">
        <v>1.4</v>
      </c>
      <c r="K180" s="48">
        <v>1.68</v>
      </c>
      <c r="L180" s="48">
        <v>2.23</v>
      </c>
      <c r="M180" s="51">
        <v>2.57</v>
      </c>
      <c r="N180" s="19">
        <v>5</v>
      </c>
      <c r="O180" s="20">
        <f>N180*E180*F180*H180*J180*$O$9</f>
        <v>142221.51999999999</v>
      </c>
      <c r="P180" s="52"/>
      <c r="Q180" s="20">
        <f>P180*E180*F180*H180*J180*$Q$9</f>
        <v>0</v>
      </c>
      <c r="R180" s="21"/>
      <c r="S180" s="21">
        <f>R180*E180*F180*H180*J180*$S$9</f>
        <v>0</v>
      </c>
      <c r="T180" s="19"/>
      <c r="U180" s="20">
        <f>SUM(T180*E180*F180*H180*J180*$U$9)</f>
        <v>0</v>
      </c>
      <c r="V180" s="19"/>
      <c r="W180" s="21">
        <f>SUM(V180*E180*F180*H180*J180*$W$9)</f>
        <v>0</v>
      </c>
      <c r="X180" s="19"/>
      <c r="Y180" s="20">
        <f>SUM(X180*E180*F180*H180*J180*$Y$9)</f>
        <v>0</v>
      </c>
      <c r="Z180" s="21">
        <v>5</v>
      </c>
      <c r="AA180" s="20">
        <f>SUM(Z180*E180*F180*H180*J180*$AA$9)</f>
        <v>142221.51999999999</v>
      </c>
      <c r="AB180" s="20"/>
      <c r="AC180" s="20"/>
      <c r="AD180" s="21">
        <v>15</v>
      </c>
      <c r="AE180" s="20">
        <f>SUM(AD180*E180*F180*H180*J180*$AE$9)</f>
        <v>426664.55999999994</v>
      </c>
      <c r="AF180" s="21"/>
      <c r="AG180" s="20">
        <f>SUM(AF180*E180*F180*H180*K180*$AG$9)</f>
        <v>0</v>
      </c>
      <c r="AH180" s="21"/>
      <c r="AI180" s="20">
        <f>SUM(AH180*E180*F180*H180*K180*$AI$9)</f>
        <v>0</v>
      </c>
      <c r="AJ180" s="19"/>
      <c r="AK180" s="20">
        <f>SUM(AJ180*E180*F180*H180*J180*$AK$9)</f>
        <v>0</v>
      </c>
      <c r="AL180" s="21"/>
      <c r="AM180" s="21">
        <f>SUM(AL180*E180*F180*H180*J180*$AM$9)</f>
        <v>0</v>
      </c>
      <c r="AN180" s="19"/>
      <c r="AO180" s="20">
        <f>SUM(AN180*E180*F180*H180*J180*$AO$9)</f>
        <v>0</v>
      </c>
      <c r="AP180" s="55"/>
      <c r="AQ180" s="20">
        <f>SUM(AP180*E180*F180*H180*J180*$AQ$9)</f>
        <v>0</v>
      </c>
      <c r="AR180" s="21"/>
      <c r="AS180" s="20">
        <f>SUM(E180*F180*H180*J180*AR180*$AS$9)</f>
        <v>0</v>
      </c>
      <c r="AT180" s="21"/>
      <c r="AU180" s="20">
        <f>SUM(AT180*E180*F180*H180*J180*$AU$9)</f>
        <v>0</v>
      </c>
      <c r="AV180" s="19"/>
      <c r="AW180" s="20">
        <f>SUM(AV180*E180*F180*H180*J180*$AW$9)</f>
        <v>0</v>
      </c>
      <c r="AX180" s="19"/>
      <c r="AY180" s="21">
        <f>SUM(AX180*E180*F180*H180*J180*$AY$9)</f>
        <v>0</v>
      </c>
      <c r="AZ180" s="19">
        <v>50</v>
      </c>
      <c r="BA180" s="20">
        <f>SUM(AZ180*E180*F180*H180*J180*$BA$9)</f>
        <v>1422215.2</v>
      </c>
      <c r="BB180" s="19"/>
      <c r="BC180" s="20">
        <f>SUM(BB180*E180*F180*H180*J180*$BC$9)</f>
        <v>0</v>
      </c>
      <c r="BD180" s="19"/>
      <c r="BE180" s="20">
        <f>SUM(BD180*E180*F180*H180*J180*$BE$9)</f>
        <v>0</v>
      </c>
      <c r="BF180" s="19">
        <v>2</v>
      </c>
      <c r="BG180" s="20">
        <f>SUM(BF180*E180*F180*H180*J180*$BG$9)</f>
        <v>56888.608</v>
      </c>
      <c r="BH180" s="19">
        <v>4</v>
      </c>
      <c r="BI180" s="20">
        <f>BH180*E180*F180*H180*J180*$BI$9</f>
        <v>113777.216</v>
      </c>
      <c r="BJ180" s="19"/>
      <c r="BK180" s="20">
        <f>BJ180*E180*F180*H180*J180*$BK$9</f>
        <v>0</v>
      </c>
      <c r="BL180" s="19"/>
      <c r="BM180" s="20">
        <f>BL180*E180*F180*H180*J180*$BM$9</f>
        <v>0</v>
      </c>
      <c r="BN180" s="19"/>
      <c r="BO180" s="20">
        <f>SUM(BN180*E180*F180*H180*J180*$BO$9)</f>
        <v>0</v>
      </c>
      <c r="BP180" s="19"/>
      <c r="BQ180" s="20">
        <f>SUM(BP180*E180*F180*H180*J180*$BQ$9)</f>
        <v>0</v>
      </c>
      <c r="BR180" s="19"/>
      <c r="BS180" s="20">
        <f>SUM(BR180*E180*F180*H180*J180*$BS$9)</f>
        <v>0</v>
      </c>
      <c r="BT180" s="19"/>
      <c r="BU180" s="20">
        <f>SUM(BT180*E180*F180*H180*J180*$BU$9)</f>
        <v>0</v>
      </c>
      <c r="BV180" s="19"/>
      <c r="BW180" s="20">
        <f>SUM(BV180*E180*F180*H180*J180*$BW$9)</f>
        <v>0</v>
      </c>
      <c r="BX180" s="23"/>
      <c r="BY180" s="24">
        <f>BX180*E180*F180*H180*J180*$BY$9</f>
        <v>0</v>
      </c>
      <c r="BZ180" s="19"/>
      <c r="CA180" s="20">
        <f>SUM(BZ180*E180*F180*H180*J180*$CA$9)</f>
        <v>0</v>
      </c>
      <c r="CB180" s="21">
        <v>103</v>
      </c>
      <c r="CC180" s="20">
        <f>SUM(CB180*E180*F180*H180*J180*$CC$9)</f>
        <v>2929763.3119999995</v>
      </c>
      <c r="CD180" s="19">
        <v>2</v>
      </c>
      <c r="CE180" s="20">
        <f>SUM(CD180*E180*F180*H180*J180*$CE$9)</f>
        <v>56888.608</v>
      </c>
      <c r="CF180" s="19">
        <v>3</v>
      </c>
      <c r="CG180" s="20">
        <f>SUM(CF180*E180*F180*H180*J180*$CG$9)</f>
        <v>85332.911999999997</v>
      </c>
      <c r="CH180" s="19"/>
      <c r="CI180" s="20">
        <f>CH180*E180*F180*H180*J180*$CI$9</f>
        <v>0</v>
      </c>
      <c r="CJ180" s="19">
        <v>21</v>
      </c>
      <c r="CK180" s="20">
        <f>SUM(CJ180*E180*F180*H180*J180*$CK$9)</f>
        <v>597330.38399999996</v>
      </c>
      <c r="CL180" s="21"/>
      <c r="CM180" s="20">
        <f>SUM(CL180*E180*F180*H180*K180*$CM$9)</f>
        <v>0</v>
      </c>
      <c r="CN180" s="19"/>
      <c r="CO180" s="20">
        <f>SUM(CN180*E180*F180*H180*K180*$CO$9)</f>
        <v>0</v>
      </c>
      <c r="CP180" s="19"/>
      <c r="CQ180" s="20">
        <f>SUM(CP180*E180*F180*H180*K180*$CQ$9)</f>
        <v>0</v>
      </c>
      <c r="CR180" s="21"/>
      <c r="CS180" s="20">
        <f>SUM(CR180*E180*F180*H180*K180*$CS$9)</f>
        <v>0</v>
      </c>
      <c r="CT180" s="21"/>
      <c r="CU180" s="20">
        <f>SUM(CT180*E180*F180*H180*K180*$CU$9)</f>
        <v>0</v>
      </c>
      <c r="CV180" s="21"/>
      <c r="CW180" s="20">
        <f>SUM(CV180*E180*F180*H180*K180*$CW$9)</f>
        <v>0</v>
      </c>
      <c r="CX180" s="19">
        <v>1</v>
      </c>
      <c r="CY180" s="20">
        <f>SUM(CX180*E180*F180*H180*K180*$CY$9)</f>
        <v>34133.164799999999</v>
      </c>
      <c r="CZ180" s="19">
        <v>3</v>
      </c>
      <c r="DA180" s="20">
        <f>SUM(CZ180*E180*F180*H180*K180*$DA$9)</f>
        <v>102399.4944</v>
      </c>
      <c r="DB180" s="19">
        <v>8</v>
      </c>
      <c r="DC180" s="20">
        <f>SUM(DB180*E180*F180*H180*K180*$DC$9)</f>
        <v>273065.31839999999</v>
      </c>
      <c r="DD180" s="21">
        <v>12</v>
      </c>
      <c r="DE180" s="20">
        <f>SUM(DD180*E180*F180*H180*K180*$DE$9)</f>
        <v>409597.97759999998</v>
      </c>
      <c r="DF180" s="19">
        <v>100</v>
      </c>
      <c r="DG180" s="20">
        <f>SUM(DF180*E180*F180*H180*K180*$DG$9)</f>
        <v>3413316.48</v>
      </c>
      <c r="DH180" s="19">
        <v>12</v>
      </c>
      <c r="DI180" s="20">
        <f>SUM(DH180*E180*F180*H180*K180*$DI$9)</f>
        <v>409597.97759999998</v>
      </c>
      <c r="DJ180" s="19">
        <v>14</v>
      </c>
      <c r="DK180" s="20">
        <f>SUM(DJ180*E180*F180*H180*K180*$DK$9)</f>
        <v>477864.30719999992</v>
      </c>
      <c r="DL180" s="19">
        <v>10</v>
      </c>
      <c r="DM180" s="21">
        <f>SUM(DL180*E180*F180*H180*K180*$DM$9)</f>
        <v>341331.64799999999</v>
      </c>
      <c r="DN180" s="19">
        <v>4</v>
      </c>
      <c r="DO180" s="20">
        <f>SUM(DN180*E180*F180*H180*K180*$DO$9)</f>
        <v>136532.65919999999</v>
      </c>
      <c r="DP180" s="19"/>
      <c r="DQ180" s="20">
        <f>DP180*E180*F180*H180*K180*$DQ$9</f>
        <v>0</v>
      </c>
      <c r="DR180" s="19">
        <v>4</v>
      </c>
      <c r="DS180" s="20">
        <f>SUM(DR180*E180*F180*H180*K180*$DS$9)</f>
        <v>136532.65919999999</v>
      </c>
      <c r="DT180" s="19">
        <v>1</v>
      </c>
      <c r="DU180" s="20">
        <f>SUM(DT180*E180*F180*H180*K180*$DU$9)</f>
        <v>34133.164799999999</v>
      </c>
      <c r="DV180" s="19"/>
      <c r="DW180" s="20">
        <f>SUM(DV180*E180*F180*H180*L180*$DW$9)</f>
        <v>0</v>
      </c>
      <c r="DX180" s="19"/>
      <c r="DY180" s="20">
        <f>SUM(DX180*E180*F180*H180*M180*$DY$9)</f>
        <v>0</v>
      </c>
      <c r="DZ180" s="55"/>
      <c r="EA180" s="20">
        <f>SUM(DZ180*E180*F180*H180*J180*$EA$9)</f>
        <v>0</v>
      </c>
      <c r="EB180" s="19"/>
      <c r="EC180" s="20">
        <f>SUM(EB180*E180*F180*H180*J180*$EC$9)</f>
        <v>0</v>
      </c>
      <c r="ED180" s="19"/>
      <c r="EE180" s="20">
        <f>SUM(ED180*E180*F180*H180*J180*$EE$9)</f>
        <v>0</v>
      </c>
      <c r="EF180" s="19"/>
      <c r="EG180" s="20">
        <f>SUM(EF180*E180*F180*H180*J180*$EG$9)</f>
        <v>0</v>
      </c>
      <c r="EH180" s="19"/>
      <c r="EI180" s="20">
        <f>EH180*E180*F180*H180*J180*$EI$9</f>
        <v>0</v>
      </c>
      <c r="EJ180" s="19"/>
      <c r="EK180" s="20">
        <f>EJ180*E180*F180*H180*J180*$EK$9</f>
        <v>0</v>
      </c>
      <c r="EL180" s="19"/>
      <c r="EM180" s="20"/>
      <c r="EN180" s="25"/>
      <c r="EO180" s="25"/>
      <c r="EP180" s="26">
        <f>SUM(N180,X180,P180,R180,Z180,T180,V180,AD180,AF180,AH180,AJ180,AL180,AR180,AT180,AV180,AP180,CL180,CR180,CV180,BZ180,CB180,DB180,DD180,DF180,DH180,DJ180,DL180,DN180,AX180,AN180,AZ180,BB180,BD180,BF180,BH180,BJ180,BL180,BN180,BP180,BR180,BT180,ED180,EF180,DZ180,EB180,BV180,BX180,CT180,CN180,CP180,CX180,CZ180,CD180,CF180,CH180,CJ180,DP180,DR180,DT180,DV180,DX180,EH180,EJ180,EL180)</f>
        <v>379</v>
      </c>
      <c r="EQ180" s="26">
        <f>SUM(O180,Y180,Q180,S180,AA180,U180,W180,AE180,AG180,AI180,AK180,AM180,AS180,AU180,AW180,AQ180,CM180,CS180,CW180,CA180,CC180,DC180,DE180,DG180,DI180,DK180,DM180,DO180,AY180,AO180,BA180,BC180,BE180,BG180,BI180,BK180,BM180,BO180,BQ180,BS180,BU180,EE180,EG180,EA180,EC180,BW180,BY180,CU180,CO180,CQ180,CY180,DA180,CE180,CG180,CI180,CK180,DQ180,DS180,DU180,DW180,DY180,EI180,EK180,EM180)</f>
        <v>11741808.691199996</v>
      </c>
    </row>
    <row r="181" spans="1:147" s="132" customFormat="1" ht="15" customHeight="1" x14ac:dyDescent="0.25">
      <c r="A181" s="182">
        <v>25</v>
      </c>
      <c r="B181" s="182"/>
      <c r="C181" s="201" t="s">
        <v>523</v>
      </c>
      <c r="D181" s="199" t="s">
        <v>524</v>
      </c>
      <c r="E181" s="189">
        <v>13916</v>
      </c>
      <c r="F181" s="190"/>
      <c r="G181" s="191"/>
      <c r="H181" s="185"/>
      <c r="I181" s="193"/>
      <c r="J181" s="196">
        <v>1.4</v>
      </c>
      <c r="K181" s="196">
        <v>1.68</v>
      </c>
      <c r="L181" s="196">
        <v>2.23</v>
      </c>
      <c r="M181" s="195">
        <v>2.57</v>
      </c>
      <c r="N181" s="55">
        <f>SUM(N182:N184)</f>
        <v>0</v>
      </c>
      <c r="O181" s="55">
        <f t="shared" ref="O181:BZ181" si="374">SUM(O182:O184)</f>
        <v>0</v>
      </c>
      <c r="P181" s="55">
        <f t="shared" si="374"/>
        <v>0</v>
      </c>
      <c r="Q181" s="55">
        <f t="shared" si="374"/>
        <v>0</v>
      </c>
      <c r="R181" s="55">
        <f t="shared" si="374"/>
        <v>0</v>
      </c>
      <c r="S181" s="55">
        <f t="shared" si="374"/>
        <v>0</v>
      </c>
      <c r="T181" s="187">
        <f t="shared" si="374"/>
        <v>0</v>
      </c>
      <c r="U181" s="187">
        <f t="shared" si="374"/>
        <v>0</v>
      </c>
      <c r="V181" s="55">
        <f t="shared" si="374"/>
        <v>0</v>
      </c>
      <c r="W181" s="55">
        <f t="shared" si="374"/>
        <v>0</v>
      </c>
      <c r="X181" s="55">
        <f t="shared" si="374"/>
        <v>0</v>
      </c>
      <c r="Y181" s="55">
        <f t="shared" si="374"/>
        <v>0</v>
      </c>
      <c r="Z181" s="55">
        <f t="shared" si="374"/>
        <v>10</v>
      </c>
      <c r="AA181" s="55">
        <f t="shared" si="374"/>
        <v>358476.16000000003</v>
      </c>
      <c r="AB181" s="55">
        <f t="shared" si="374"/>
        <v>0</v>
      </c>
      <c r="AC181" s="55">
        <f t="shared" si="374"/>
        <v>0</v>
      </c>
      <c r="AD181" s="55">
        <f t="shared" si="374"/>
        <v>0</v>
      </c>
      <c r="AE181" s="55">
        <f t="shared" si="374"/>
        <v>0</v>
      </c>
      <c r="AF181" s="55">
        <f t="shared" si="374"/>
        <v>0</v>
      </c>
      <c r="AG181" s="55">
        <f t="shared" si="374"/>
        <v>0</v>
      </c>
      <c r="AH181" s="55">
        <f t="shared" si="374"/>
        <v>0</v>
      </c>
      <c r="AI181" s="55">
        <f t="shared" si="374"/>
        <v>0</v>
      </c>
      <c r="AJ181" s="55">
        <f t="shared" si="374"/>
        <v>90</v>
      </c>
      <c r="AK181" s="55">
        <f t="shared" si="374"/>
        <v>7557222.959999999</v>
      </c>
      <c r="AL181" s="55">
        <f t="shared" si="374"/>
        <v>0</v>
      </c>
      <c r="AM181" s="55">
        <f t="shared" si="374"/>
        <v>0</v>
      </c>
      <c r="AN181" s="55">
        <f t="shared" si="374"/>
        <v>0</v>
      </c>
      <c r="AO181" s="55">
        <f t="shared" si="374"/>
        <v>0</v>
      </c>
      <c r="AP181" s="187">
        <f t="shared" si="374"/>
        <v>0</v>
      </c>
      <c r="AQ181" s="187">
        <f t="shared" si="374"/>
        <v>0</v>
      </c>
      <c r="AR181" s="55">
        <f t="shared" si="374"/>
        <v>0</v>
      </c>
      <c r="AS181" s="55">
        <f t="shared" si="374"/>
        <v>0</v>
      </c>
      <c r="AT181" s="55">
        <f t="shared" si="374"/>
        <v>0</v>
      </c>
      <c r="AU181" s="55">
        <f t="shared" si="374"/>
        <v>0</v>
      </c>
      <c r="AV181" s="55">
        <f t="shared" si="374"/>
        <v>0</v>
      </c>
      <c r="AW181" s="55">
        <f t="shared" si="374"/>
        <v>0</v>
      </c>
      <c r="AX181" s="187">
        <f t="shared" si="374"/>
        <v>65</v>
      </c>
      <c r="AY181" s="187">
        <f t="shared" si="374"/>
        <v>5457994.3599999985</v>
      </c>
      <c r="AZ181" s="55">
        <f t="shared" si="374"/>
        <v>0</v>
      </c>
      <c r="BA181" s="55">
        <f t="shared" si="374"/>
        <v>0</v>
      </c>
      <c r="BB181" s="55">
        <f t="shared" si="374"/>
        <v>0</v>
      </c>
      <c r="BC181" s="55">
        <f t="shared" si="374"/>
        <v>0</v>
      </c>
      <c r="BD181" s="55">
        <f t="shared" si="374"/>
        <v>0</v>
      </c>
      <c r="BE181" s="55">
        <f t="shared" si="374"/>
        <v>0</v>
      </c>
      <c r="BF181" s="55">
        <f t="shared" si="374"/>
        <v>0</v>
      </c>
      <c r="BG181" s="55">
        <f t="shared" si="374"/>
        <v>0</v>
      </c>
      <c r="BH181" s="55">
        <f t="shared" si="374"/>
        <v>0</v>
      </c>
      <c r="BI181" s="55">
        <f t="shared" si="374"/>
        <v>0</v>
      </c>
      <c r="BJ181" s="55">
        <f t="shared" si="374"/>
        <v>0</v>
      </c>
      <c r="BK181" s="55">
        <f t="shared" si="374"/>
        <v>0</v>
      </c>
      <c r="BL181" s="55">
        <f t="shared" si="374"/>
        <v>0</v>
      </c>
      <c r="BM181" s="55">
        <f t="shared" si="374"/>
        <v>0</v>
      </c>
      <c r="BN181" s="55">
        <f t="shared" si="374"/>
        <v>0</v>
      </c>
      <c r="BO181" s="55">
        <f t="shared" si="374"/>
        <v>0</v>
      </c>
      <c r="BP181" s="55">
        <f t="shared" si="374"/>
        <v>0</v>
      </c>
      <c r="BQ181" s="55">
        <f t="shared" si="374"/>
        <v>0</v>
      </c>
      <c r="BR181" s="55">
        <f t="shared" si="374"/>
        <v>0</v>
      </c>
      <c r="BS181" s="55">
        <f t="shared" si="374"/>
        <v>0</v>
      </c>
      <c r="BT181" s="55">
        <f t="shared" si="374"/>
        <v>0</v>
      </c>
      <c r="BU181" s="55">
        <f t="shared" si="374"/>
        <v>0</v>
      </c>
      <c r="BV181" s="55">
        <f t="shared" si="374"/>
        <v>0</v>
      </c>
      <c r="BW181" s="55">
        <f t="shared" si="374"/>
        <v>0</v>
      </c>
      <c r="BX181" s="55">
        <f t="shared" si="374"/>
        <v>0</v>
      </c>
      <c r="BY181" s="55">
        <f t="shared" si="374"/>
        <v>0</v>
      </c>
      <c r="BZ181" s="55">
        <f t="shared" si="374"/>
        <v>0</v>
      </c>
      <c r="CA181" s="55">
        <f t="shared" ref="CA181:EL181" si="375">SUM(CA182:CA184)</f>
        <v>0</v>
      </c>
      <c r="CB181" s="55">
        <f t="shared" si="375"/>
        <v>0</v>
      </c>
      <c r="CC181" s="55">
        <f t="shared" si="375"/>
        <v>0</v>
      </c>
      <c r="CD181" s="187">
        <f t="shared" si="375"/>
        <v>0</v>
      </c>
      <c r="CE181" s="187">
        <f t="shared" si="375"/>
        <v>0</v>
      </c>
      <c r="CF181" s="55">
        <f t="shared" si="375"/>
        <v>0</v>
      </c>
      <c r="CG181" s="55">
        <f t="shared" si="375"/>
        <v>0</v>
      </c>
      <c r="CH181" s="55">
        <f t="shared" si="375"/>
        <v>0</v>
      </c>
      <c r="CI181" s="55">
        <f t="shared" si="375"/>
        <v>0</v>
      </c>
      <c r="CJ181" s="55">
        <f t="shared" si="375"/>
        <v>0</v>
      </c>
      <c r="CK181" s="55">
        <f t="shared" si="375"/>
        <v>0</v>
      </c>
      <c r="CL181" s="55">
        <f t="shared" si="375"/>
        <v>0</v>
      </c>
      <c r="CM181" s="55">
        <f t="shared" si="375"/>
        <v>0</v>
      </c>
      <c r="CN181" s="55">
        <f t="shared" si="375"/>
        <v>0</v>
      </c>
      <c r="CO181" s="55">
        <f t="shared" si="375"/>
        <v>0</v>
      </c>
      <c r="CP181" s="55">
        <f t="shared" si="375"/>
        <v>0</v>
      </c>
      <c r="CQ181" s="55">
        <f t="shared" si="375"/>
        <v>0</v>
      </c>
      <c r="CR181" s="55">
        <f t="shared" si="375"/>
        <v>0</v>
      </c>
      <c r="CS181" s="55">
        <f t="shared" si="375"/>
        <v>0</v>
      </c>
      <c r="CT181" s="55">
        <f t="shared" si="375"/>
        <v>0</v>
      </c>
      <c r="CU181" s="55">
        <f t="shared" si="375"/>
        <v>0</v>
      </c>
      <c r="CV181" s="55">
        <f t="shared" si="375"/>
        <v>0</v>
      </c>
      <c r="CW181" s="55">
        <f t="shared" si="375"/>
        <v>0</v>
      </c>
      <c r="CX181" s="55">
        <f t="shared" si="375"/>
        <v>0</v>
      </c>
      <c r="CY181" s="55">
        <f t="shared" si="375"/>
        <v>0</v>
      </c>
      <c r="CZ181" s="55">
        <f t="shared" si="375"/>
        <v>0</v>
      </c>
      <c r="DA181" s="55">
        <f t="shared" si="375"/>
        <v>0</v>
      </c>
      <c r="DB181" s="55">
        <f t="shared" si="375"/>
        <v>0</v>
      </c>
      <c r="DC181" s="55">
        <f t="shared" si="375"/>
        <v>0</v>
      </c>
      <c r="DD181" s="55">
        <f t="shared" si="375"/>
        <v>0</v>
      </c>
      <c r="DE181" s="55">
        <f t="shared" si="375"/>
        <v>0</v>
      </c>
      <c r="DF181" s="55">
        <f t="shared" si="375"/>
        <v>0</v>
      </c>
      <c r="DG181" s="55">
        <f t="shared" si="375"/>
        <v>0</v>
      </c>
      <c r="DH181" s="55">
        <f t="shared" si="375"/>
        <v>0</v>
      </c>
      <c r="DI181" s="55">
        <f t="shared" si="375"/>
        <v>0</v>
      </c>
      <c r="DJ181" s="55">
        <f t="shared" si="375"/>
        <v>0</v>
      </c>
      <c r="DK181" s="55">
        <f t="shared" si="375"/>
        <v>0</v>
      </c>
      <c r="DL181" s="55">
        <f t="shared" si="375"/>
        <v>0</v>
      </c>
      <c r="DM181" s="55">
        <f t="shared" si="375"/>
        <v>0</v>
      </c>
      <c r="DN181" s="55">
        <f t="shared" si="375"/>
        <v>0</v>
      </c>
      <c r="DO181" s="55">
        <f t="shared" si="375"/>
        <v>0</v>
      </c>
      <c r="DP181" s="55">
        <f t="shared" si="375"/>
        <v>0</v>
      </c>
      <c r="DQ181" s="55">
        <f t="shared" si="375"/>
        <v>0</v>
      </c>
      <c r="DR181" s="55">
        <f t="shared" si="375"/>
        <v>0</v>
      </c>
      <c r="DS181" s="55">
        <f t="shared" si="375"/>
        <v>0</v>
      </c>
      <c r="DT181" s="55">
        <f t="shared" si="375"/>
        <v>0</v>
      </c>
      <c r="DU181" s="55">
        <f t="shared" si="375"/>
        <v>0</v>
      </c>
      <c r="DV181" s="55">
        <f t="shared" si="375"/>
        <v>0</v>
      </c>
      <c r="DW181" s="55">
        <f t="shared" si="375"/>
        <v>0</v>
      </c>
      <c r="DX181" s="55">
        <f t="shared" si="375"/>
        <v>0</v>
      </c>
      <c r="DY181" s="55">
        <f t="shared" si="375"/>
        <v>0</v>
      </c>
      <c r="DZ181" s="55">
        <f t="shared" si="375"/>
        <v>0</v>
      </c>
      <c r="EA181" s="55">
        <f t="shared" si="375"/>
        <v>0</v>
      </c>
      <c r="EB181" s="55">
        <f t="shared" si="375"/>
        <v>0</v>
      </c>
      <c r="EC181" s="55">
        <f t="shared" si="375"/>
        <v>0</v>
      </c>
      <c r="ED181" s="55">
        <f t="shared" si="375"/>
        <v>0</v>
      </c>
      <c r="EE181" s="55">
        <f t="shared" si="375"/>
        <v>0</v>
      </c>
      <c r="EF181" s="55">
        <f t="shared" si="375"/>
        <v>0</v>
      </c>
      <c r="EG181" s="55">
        <f t="shared" si="375"/>
        <v>0</v>
      </c>
      <c r="EH181" s="187">
        <f t="shared" si="375"/>
        <v>0</v>
      </c>
      <c r="EI181" s="187">
        <f t="shared" si="375"/>
        <v>0</v>
      </c>
      <c r="EJ181" s="55">
        <f t="shared" si="375"/>
        <v>0</v>
      </c>
      <c r="EK181" s="55">
        <f t="shared" si="375"/>
        <v>0</v>
      </c>
      <c r="EL181" s="55">
        <f t="shared" si="375"/>
        <v>0</v>
      </c>
      <c r="EM181" s="55">
        <f t="shared" ref="EM181:EQ181" si="376">SUM(EM182:EM184)</f>
        <v>0</v>
      </c>
      <c r="EN181" s="55"/>
      <c r="EO181" s="55"/>
      <c r="EP181" s="55">
        <f t="shared" si="376"/>
        <v>165</v>
      </c>
      <c r="EQ181" s="55">
        <f t="shared" si="376"/>
        <v>13373693.479999997</v>
      </c>
    </row>
    <row r="182" spans="1:147" ht="30" customHeight="1" x14ac:dyDescent="0.25">
      <c r="A182" s="13"/>
      <c r="B182" s="13">
        <v>119</v>
      </c>
      <c r="C182" s="126" t="s">
        <v>525</v>
      </c>
      <c r="D182" s="64" t="s">
        <v>526</v>
      </c>
      <c r="E182" s="15">
        <v>13916</v>
      </c>
      <c r="F182" s="16">
        <v>1.84</v>
      </c>
      <c r="G182" s="17"/>
      <c r="H182" s="49">
        <v>1</v>
      </c>
      <c r="I182" s="50"/>
      <c r="J182" s="48">
        <v>1.4</v>
      </c>
      <c r="K182" s="48">
        <v>1.68</v>
      </c>
      <c r="L182" s="48">
        <v>2.23</v>
      </c>
      <c r="M182" s="51">
        <v>2.57</v>
      </c>
      <c r="N182" s="19"/>
      <c r="O182" s="20">
        <f>N182*E182*F182*H182*J182*$O$9</f>
        <v>0</v>
      </c>
      <c r="P182" s="52"/>
      <c r="Q182" s="20">
        <f>P182*E182*F182*H182*J182*$Q$9</f>
        <v>0</v>
      </c>
      <c r="R182" s="21"/>
      <c r="S182" s="21">
        <f>R182*E182*F182*H182*J182*$S$9</f>
        <v>0</v>
      </c>
      <c r="T182" s="19"/>
      <c r="U182" s="20">
        <f>SUM(T182*E182*F182*H182*J182*$U$9)</f>
        <v>0</v>
      </c>
      <c r="V182" s="19"/>
      <c r="W182" s="21">
        <f>SUM(V182*E182*F182*H182*J182*$W$9)</f>
        <v>0</v>
      </c>
      <c r="X182" s="19"/>
      <c r="Y182" s="20">
        <f>SUM(X182*E182*F182*H182*J182*$Y$9)</f>
        <v>0</v>
      </c>
      <c r="Z182" s="21">
        <v>10</v>
      </c>
      <c r="AA182" s="20">
        <f>SUM(Z182*E182*F182*H182*J182*$AA$9)</f>
        <v>358476.16000000003</v>
      </c>
      <c r="AB182" s="20"/>
      <c r="AC182" s="20">
        <f>AB182*E182*F182*H182*J182</f>
        <v>0</v>
      </c>
      <c r="AD182" s="21"/>
      <c r="AE182" s="20">
        <f>SUM(AD182*E182*F182*H182*J182*$AE$9)</f>
        <v>0</v>
      </c>
      <c r="AF182" s="21"/>
      <c r="AG182" s="20">
        <f>SUM(AF182*E182*F182*H182*K182*$AG$9)</f>
        <v>0</v>
      </c>
      <c r="AH182" s="21"/>
      <c r="AI182" s="20">
        <f>SUM(AH182*E182*F182*H182*K182*$AI$9)</f>
        <v>0</v>
      </c>
      <c r="AJ182" s="19"/>
      <c r="AK182" s="20">
        <f>SUM(AJ182*E182*F182*H182*J182*$AK$9)</f>
        <v>0</v>
      </c>
      <c r="AL182" s="21"/>
      <c r="AM182" s="21">
        <f>SUM(AL182*E182*F182*H182*J182*$AM$9)</f>
        <v>0</v>
      </c>
      <c r="AN182" s="19"/>
      <c r="AO182" s="20">
        <f>SUM(AN182*E182*F182*H182*J182*$AO$9)</f>
        <v>0</v>
      </c>
      <c r="AP182" s="19"/>
      <c r="AQ182" s="20">
        <f>SUM(AP182*E182*F182*H182*J182*$AQ$9)</f>
        <v>0</v>
      </c>
      <c r="AR182" s="21"/>
      <c r="AS182" s="20">
        <f>SUM(E182*F182*H182*J182*AR182*$AS$9)</f>
        <v>0</v>
      </c>
      <c r="AT182" s="21"/>
      <c r="AU182" s="20">
        <f>SUM(AT182*E182*F182*H182*J182*$AU$9)</f>
        <v>0</v>
      </c>
      <c r="AV182" s="19"/>
      <c r="AW182" s="20">
        <f>SUM(AV182*E182*F182*H182*J182*$AW$9)</f>
        <v>0</v>
      </c>
      <c r="AX182" s="19"/>
      <c r="AY182" s="21">
        <f>SUM(AX182*E182*F182*H182*J182*$AY$9)</f>
        <v>0</v>
      </c>
      <c r="AZ182" s="19"/>
      <c r="BA182" s="20">
        <f>SUM(AZ182*E182*F182*H182*J182*$BA$9)</f>
        <v>0</v>
      </c>
      <c r="BB182" s="19"/>
      <c r="BC182" s="20">
        <f>SUM(BB182*E182*F182*H182*J182*$BC$9)</f>
        <v>0</v>
      </c>
      <c r="BD182" s="19"/>
      <c r="BE182" s="20">
        <f>SUM(BD182*E182*F182*H182*J182*$BE$9)</f>
        <v>0</v>
      </c>
      <c r="BF182" s="19"/>
      <c r="BG182" s="20">
        <f>SUM(BF182*E182*F182*H182*J182*$BG$9)</f>
        <v>0</v>
      </c>
      <c r="BH182" s="19"/>
      <c r="BI182" s="20">
        <f>BH182*E182*F182*H182*J182*$BI$9</f>
        <v>0</v>
      </c>
      <c r="BJ182" s="19"/>
      <c r="BK182" s="20">
        <f>BJ182*E182*F182*H182*J182*$BK$9</f>
        <v>0</v>
      </c>
      <c r="BL182" s="19"/>
      <c r="BM182" s="20">
        <f>BL182*E182*F182*H182*J182*$BM$9</f>
        <v>0</v>
      </c>
      <c r="BN182" s="19"/>
      <c r="BO182" s="20">
        <f>SUM(BN182*E182*F182*H182*J182*$BO$9)</f>
        <v>0</v>
      </c>
      <c r="BP182" s="19"/>
      <c r="BQ182" s="20">
        <f>SUM(BP182*E182*F182*H182*J182*$BQ$9)</f>
        <v>0</v>
      </c>
      <c r="BR182" s="19"/>
      <c r="BS182" s="20">
        <f>SUM(BR182*E182*F182*H182*J182*$BS$9)</f>
        <v>0</v>
      </c>
      <c r="BT182" s="19"/>
      <c r="BU182" s="20">
        <f>SUM(BT182*E182*F182*H182*J182*$BU$9)</f>
        <v>0</v>
      </c>
      <c r="BV182" s="19"/>
      <c r="BW182" s="20">
        <f>SUM(BV182*E182*F182*H182*J182*$BW$9)</f>
        <v>0</v>
      </c>
      <c r="BX182" s="23"/>
      <c r="BY182" s="24">
        <f>BX182*E182*F182*H182*J182*$BY$9</f>
        <v>0</v>
      </c>
      <c r="BZ182" s="19"/>
      <c r="CA182" s="20">
        <f>SUM(BZ182*E182*F182*H182*J182*$CA$9)</f>
        <v>0</v>
      </c>
      <c r="CB182" s="21"/>
      <c r="CC182" s="20">
        <f>SUM(CB182*E182*F182*H182*J182*$CC$9)</f>
        <v>0</v>
      </c>
      <c r="CD182" s="19"/>
      <c r="CE182" s="20">
        <f>SUM(CD182*E182*F182*H182*J182*$CE$9)</f>
        <v>0</v>
      </c>
      <c r="CF182" s="19"/>
      <c r="CG182" s="20">
        <f>SUM(CF182*E182*F182*H182*J182*$CG$9)</f>
        <v>0</v>
      </c>
      <c r="CH182" s="19"/>
      <c r="CI182" s="20">
        <f>CH182*E182*F182*H182*J182*$CI$9</f>
        <v>0</v>
      </c>
      <c r="CJ182" s="19"/>
      <c r="CK182" s="20">
        <f>SUM(CJ182*E182*F182*H182*J182*$CK$9)</f>
        <v>0</v>
      </c>
      <c r="CL182" s="21"/>
      <c r="CM182" s="20">
        <f>SUM(CL182*E182*F182*H182*K182*$CM$9)</f>
        <v>0</v>
      </c>
      <c r="CN182" s="19"/>
      <c r="CO182" s="20">
        <f>SUM(CN182*E182*F182*H182*K182*$CO$9)</f>
        <v>0</v>
      </c>
      <c r="CP182" s="19"/>
      <c r="CQ182" s="20">
        <f>SUM(CP182*E182*F182*H182*K182*$CQ$9)</f>
        <v>0</v>
      </c>
      <c r="CR182" s="21"/>
      <c r="CS182" s="20">
        <f>SUM(CR182*E182*F182*H182*K182*$CS$9)</f>
        <v>0</v>
      </c>
      <c r="CT182" s="21"/>
      <c r="CU182" s="20">
        <f>SUM(CT182*E182*F182*H182*K182*$CU$9)</f>
        <v>0</v>
      </c>
      <c r="CV182" s="21"/>
      <c r="CW182" s="20">
        <f>SUM(CV182*E182*F182*H182*K182*$CW$9)</f>
        <v>0</v>
      </c>
      <c r="CX182" s="19"/>
      <c r="CY182" s="20">
        <f>SUM(CX182*E182*F182*H182*K182*$CY$9)</f>
        <v>0</v>
      </c>
      <c r="CZ182" s="19"/>
      <c r="DA182" s="20">
        <f>SUM(CZ182*E182*F182*H182*K182*$DA$9)</f>
        <v>0</v>
      </c>
      <c r="DB182" s="19"/>
      <c r="DC182" s="20">
        <f>SUM(DB182*E182*F182*H182*K182*$DC$9)</f>
        <v>0</v>
      </c>
      <c r="DD182" s="21"/>
      <c r="DE182" s="20">
        <f>SUM(DD182*E182*F182*H182*K182*$DE$9)</f>
        <v>0</v>
      </c>
      <c r="DF182" s="19"/>
      <c r="DG182" s="20">
        <f>SUM(DF182*E182*F182*H182*K182*$DG$9)</f>
        <v>0</v>
      </c>
      <c r="DH182" s="19"/>
      <c r="DI182" s="20">
        <f>SUM(DH182*E182*F182*H182*K182*$DI$9)</f>
        <v>0</v>
      </c>
      <c r="DJ182" s="19"/>
      <c r="DK182" s="20">
        <f>SUM(DJ182*E182*F182*H182*K182*$DK$9)</f>
        <v>0</v>
      </c>
      <c r="DL182" s="19"/>
      <c r="DM182" s="21">
        <f>SUM(DL182*E182*F182*H182*K182*$DM$9)</f>
        <v>0</v>
      </c>
      <c r="DN182" s="19"/>
      <c r="DO182" s="20">
        <f>SUM(DN182*E182*F182*H182*K182*$DO$9)</f>
        <v>0</v>
      </c>
      <c r="DP182" s="19"/>
      <c r="DQ182" s="20">
        <f>DP182*E182*F182*H182*K182*$DQ$9</f>
        <v>0</v>
      </c>
      <c r="DR182" s="19"/>
      <c r="DS182" s="20">
        <f>SUM(DR182*E182*F182*H182*K182*$DS$9)</f>
        <v>0</v>
      </c>
      <c r="DT182" s="19"/>
      <c r="DU182" s="20">
        <f>SUM(DT182*E182*F182*H182*K182*$DU$9)</f>
        <v>0</v>
      </c>
      <c r="DV182" s="19"/>
      <c r="DW182" s="20">
        <f>SUM(DV182*E182*F182*H182*L182*$DW$9)</f>
        <v>0</v>
      </c>
      <c r="DX182" s="19"/>
      <c r="DY182" s="20">
        <f>SUM(DX182*E182*F182*H182*M182*$DY$9)</f>
        <v>0</v>
      </c>
      <c r="DZ182" s="19"/>
      <c r="EA182" s="20">
        <f>SUM(DZ182*E182*F182*H182*J182*$EA$9)</f>
        <v>0</v>
      </c>
      <c r="EB182" s="19"/>
      <c r="EC182" s="20">
        <f>SUM(EB182*E182*F182*H182*J182*$EC$9)</f>
        <v>0</v>
      </c>
      <c r="ED182" s="19"/>
      <c r="EE182" s="20">
        <f>SUM(ED182*E182*F182*H182*J182*$EE$9)</f>
        <v>0</v>
      </c>
      <c r="EF182" s="19"/>
      <c r="EG182" s="20">
        <f>SUM(EF182*E182*F182*H182*J182*$EG$9)</f>
        <v>0</v>
      </c>
      <c r="EH182" s="19"/>
      <c r="EI182" s="20">
        <f>EH182*E182*F182*H182*J182*$EI$9</f>
        <v>0</v>
      </c>
      <c r="EJ182" s="19"/>
      <c r="EK182" s="20">
        <f>EJ182*E182*F182*H182*J182*$EK$9</f>
        <v>0</v>
      </c>
      <c r="EL182" s="19"/>
      <c r="EM182" s="20"/>
      <c r="EN182" s="25"/>
      <c r="EO182" s="25"/>
      <c r="EP182" s="26">
        <f>SUM(N182,X182,P182,R182,Z182,T182,V182,AD182,AF182,AH182,AJ182,AL182,AR182,AT182,AV182,AP182,CL182,CR182,CV182,BZ182,CB182,DB182,DD182,DF182,DH182,DJ182,DL182,DN182,AX182,AN182,AZ182,BB182,BD182,BF182,BH182,BJ182,BL182,BN182,BP182,BR182,BT182,ED182,EF182,DZ182,EB182,BV182,BX182,CT182,CN182,CP182,CX182,CZ182,CD182,CF182,CH182,CJ182,DP182,DR182,DT182,DV182,DX182,EH182,EJ182,EL182,AB182)</f>
        <v>10</v>
      </c>
      <c r="EQ182" s="26">
        <f>SUM(O182,Y182,Q182,S182,AA182,U182,W182,AE182,AG182,AI182,AK182,AM182,AS182,AU182,AW182,AQ182,CM182,CS182,CW182,CA182,CC182,DC182,DE182,DG182,DI182,DK182,DM182,DO182,AY182,AO182,BA182,BC182,BE182,BG182,BI182,BK182,BM182,BO182,BQ182,BS182,BU182,EE182,EG182,EA182,EC182,BW182,BY182,CU182,CO182,CQ182,CY182,DA182,CE182,CG182,CI182,CK182,DQ182,DS182,DU182,DW182,DY182,EI182,EK182,EM182,AC182)</f>
        <v>358476.16000000003</v>
      </c>
    </row>
    <row r="183" spans="1:147" ht="15.75" customHeight="1" x14ac:dyDescent="0.25">
      <c r="A183" s="13"/>
      <c r="B183" s="13">
        <v>120</v>
      </c>
      <c r="C183" s="126" t="s">
        <v>527</v>
      </c>
      <c r="D183" s="63" t="s">
        <v>528</v>
      </c>
      <c r="E183" s="15">
        <v>13916</v>
      </c>
      <c r="F183" s="16">
        <v>2.1800000000000002</v>
      </c>
      <c r="G183" s="17"/>
      <c r="H183" s="49">
        <v>1</v>
      </c>
      <c r="I183" s="50"/>
      <c r="J183" s="48">
        <v>1.4</v>
      </c>
      <c r="K183" s="48">
        <v>1.68</v>
      </c>
      <c r="L183" s="48">
        <v>2.23</v>
      </c>
      <c r="M183" s="51">
        <v>2.57</v>
      </c>
      <c r="N183" s="19"/>
      <c r="O183" s="20">
        <f>N183*E183*F183*H183*J183*$O$9</f>
        <v>0</v>
      </c>
      <c r="P183" s="52"/>
      <c r="Q183" s="20">
        <f>P183*E183*F183*H183*J183*$Q$9</f>
        <v>0</v>
      </c>
      <c r="R183" s="21"/>
      <c r="S183" s="21">
        <f>R183*E183*F183*H183*J183*$S$9</f>
        <v>0</v>
      </c>
      <c r="T183" s="19"/>
      <c r="U183" s="20">
        <f>SUM(T183*E183*F183*H183*J183*$U$9)</f>
        <v>0</v>
      </c>
      <c r="V183" s="19"/>
      <c r="W183" s="21">
        <f>SUM(V183*E183*F183*H183*J183*$W$9)</f>
        <v>0</v>
      </c>
      <c r="X183" s="19"/>
      <c r="Y183" s="20">
        <f>SUM(X183*E183*F183*H183*J183*$Y$9)</f>
        <v>0</v>
      </c>
      <c r="Z183" s="21"/>
      <c r="AA183" s="20">
        <f>SUM(Z183*E183*F183*H183*J183*$AA$9)</f>
        <v>0</v>
      </c>
      <c r="AB183" s="20"/>
      <c r="AC183" s="20"/>
      <c r="AD183" s="21"/>
      <c r="AE183" s="20">
        <f>SUM(AD183*E183*F183*H183*J183*$AE$9)</f>
        <v>0</v>
      </c>
      <c r="AF183" s="21"/>
      <c r="AG183" s="20">
        <f>SUM(AF183*E183*F183*H183*K183*$AG$9)</f>
        <v>0</v>
      </c>
      <c r="AH183" s="21"/>
      <c r="AI183" s="20">
        <f>SUM(AH183*E183*F183*H183*K183*$AI$9)</f>
        <v>0</v>
      </c>
      <c r="AJ183" s="19"/>
      <c r="AK183" s="20">
        <f>SUM(AJ183*E183*F183*H183*J183*$AK$9)</f>
        <v>0</v>
      </c>
      <c r="AL183" s="21"/>
      <c r="AM183" s="21">
        <f>SUM(AL183*E183*F183*H183*J183*$AM$9)</f>
        <v>0</v>
      </c>
      <c r="AN183" s="19"/>
      <c r="AO183" s="20">
        <f>SUM(AN183*E183*F183*H183*J183*$AO$9)</f>
        <v>0</v>
      </c>
      <c r="AP183" s="19"/>
      <c r="AQ183" s="20">
        <f>SUM(AP183*E183*F183*H183*J183*$AQ$9)</f>
        <v>0</v>
      </c>
      <c r="AR183" s="21"/>
      <c r="AS183" s="20">
        <f>SUM(E183*F183*H183*J183*AR183*$AS$9)</f>
        <v>0</v>
      </c>
      <c r="AT183" s="21"/>
      <c r="AU183" s="20">
        <f>SUM(AT183*E183*F183*H183*J183*$AU$9)</f>
        <v>0</v>
      </c>
      <c r="AV183" s="19"/>
      <c r="AW183" s="20">
        <f>SUM(AV183*E183*F183*H183*J183*$AW$9)</f>
        <v>0</v>
      </c>
      <c r="AX183" s="19">
        <f>60-60</f>
        <v>0</v>
      </c>
      <c r="AY183" s="21">
        <f>SUM(AX183*E183*F183*H183*J183*$AY$9)</f>
        <v>0</v>
      </c>
      <c r="AZ183" s="19"/>
      <c r="BA183" s="20">
        <f>SUM(AZ183*E183*F183*H183*J183*$BA$9)</f>
        <v>0</v>
      </c>
      <c r="BB183" s="19"/>
      <c r="BC183" s="20">
        <f>SUM(BB183*E183*F183*H183*J183*$BC$9)</f>
        <v>0</v>
      </c>
      <c r="BD183" s="19"/>
      <c r="BE183" s="20">
        <f>SUM(BD183*E183*F183*H183*J183*$BE$9)</f>
        <v>0</v>
      </c>
      <c r="BF183" s="19"/>
      <c r="BG183" s="20">
        <f>SUM(BF183*E183*F183*H183*J183*$BG$9)</f>
        <v>0</v>
      </c>
      <c r="BH183" s="19"/>
      <c r="BI183" s="20">
        <f>BH183*E183*F183*H183*J183*$BI$9</f>
        <v>0</v>
      </c>
      <c r="BJ183" s="19"/>
      <c r="BK183" s="20">
        <f>BJ183*E183*F183*H183*J183*$BK$9</f>
        <v>0</v>
      </c>
      <c r="BL183" s="19"/>
      <c r="BM183" s="20">
        <f>BL183*E183*F183*H183*J183*$BM$9</f>
        <v>0</v>
      </c>
      <c r="BN183" s="19"/>
      <c r="BO183" s="20">
        <f>SUM(BN183*E183*F183*H183*J183*$BO$9)</f>
        <v>0</v>
      </c>
      <c r="BP183" s="19"/>
      <c r="BQ183" s="20">
        <f>SUM(BP183*E183*F183*H183*J183*$BQ$9)</f>
        <v>0</v>
      </c>
      <c r="BR183" s="19"/>
      <c r="BS183" s="20">
        <f>SUM(BR183*E183*F183*H183*J183*$BS$9)</f>
        <v>0</v>
      </c>
      <c r="BT183" s="19"/>
      <c r="BU183" s="20">
        <f>SUM(BT183*E183*F183*H183*J183*$BU$9)</f>
        <v>0</v>
      </c>
      <c r="BV183" s="19"/>
      <c r="BW183" s="20">
        <f>SUM(BV183*E183*F183*H183*J183*$BW$9)</f>
        <v>0</v>
      </c>
      <c r="BX183" s="23"/>
      <c r="BY183" s="24">
        <f>BX183*E183*F183*H183*J183*$BY$9</f>
        <v>0</v>
      </c>
      <c r="BZ183" s="19"/>
      <c r="CA183" s="20">
        <f>SUM(BZ183*E183*F183*H183*J183*$CA$9)</f>
        <v>0</v>
      </c>
      <c r="CB183" s="21"/>
      <c r="CC183" s="20">
        <f>SUM(CB183*E183*F183*H183*J183*$CC$9)</f>
        <v>0</v>
      </c>
      <c r="CD183" s="19"/>
      <c r="CE183" s="20">
        <f>SUM(CD183*E183*F183*H183*J183*$CE$9)</f>
        <v>0</v>
      </c>
      <c r="CF183" s="19"/>
      <c r="CG183" s="20">
        <f>SUM(CF183*E183*F183*H183*J183*$CG$9)</f>
        <v>0</v>
      </c>
      <c r="CH183" s="19"/>
      <c r="CI183" s="20">
        <f>CH183*E183*F183*H183*J183*$CI$9</f>
        <v>0</v>
      </c>
      <c r="CJ183" s="55"/>
      <c r="CK183" s="20">
        <f>SUM(CJ183*E183*F183*H183*J183*$CK$9)</f>
        <v>0</v>
      </c>
      <c r="CL183" s="21"/>
      <c r="CM183" s="20">
        <f>SUM(CL183*E183*F183*H183*K183*$CM$9)</f>
        <v>0</v>
      </c>
      <c r="CN183" s="19"/>
      <c r="CO183" s="20">
        <f>SUM(CN183*E183*F183*H183*K183*$CO$9)</f>
        <v>0</v>
      </c>
      <c r="CP183" s="19"/>
      <c r="CQ183" s="20">
        <f>SUM(CP183*E183*F183*H183*K183*$CQ$9)</f>
        <v>0</v>
      </c>
      <c r="CR183" s="21"/>
      <c r="CS183" s="20">
        <f>SUM(CR183*E183*F183*H183*K183*$CS$9)</f>
        <v>0</v>
      </c>
      <c r="CT183" s="21"/>
      <c r="CU183" s="20">
        <f>SUM(CT183*E183*F183*H183*K183*$CU$9)</f>
        <v>0</v>
      </c>
      <c r="CV183" s="21"/>
      <c r="CW183" s="20">
        <f>SUM(CV183*E183*F183*H183*K183*$CW$9)</f>
        <v>0</v>
      </c>
      <c r="CX183" s="19"/>
      <c r="CY183" s="20">
        <f>SUM(CX183*E183*F183*H183*K183*$CY$9)</f>
        <v>0</v>
      </c>
      <c r="CZ183" s="19"/>
      <c r="DA183" s="20">
        <f>SUM(CZ183*E183*F183*H183*K183*$DA$9)</f>
        <v>0</v>
      </c>
      <c r="DB183" s="19"/>
      <c r="DC183" s="20">
        <f>SUM(DB183*E183*F183*H183*K183*$DC$9)</f>
        <v>0</v>
      </c>
      <c r="DD183" s="21"/>
      <c r="DE183" s="20">
        <f>SUM(DD183*E183*F183*H183*K183*$DE$9)</f>
        <v>0</v>
      </c>
      <c r="DF183" s="19"/>
      <c r="DG183" s="20">
        <f>SUM(DF183*E183*F183*H183*K183*$DG$9)</f>
        <v>0</v>
      </c>
      <c r="DH183" s="19"/>
      <c r="DI183" s="20">
        <f>SUM(DH183*E183*F183*H183*K183*$DI$9)</f>
        <v>0</v>
      </c>
      <c r="DJ183" s="19"/>
      <c r="DK183" s="20">
        <f>SUM(DJ183*E183*F183*H183*K183*$DK$9)</f>
        <v>0</v>
      </c>
      <c r="DL183" s="19"/>
      <c r="DM183" s="21">
        <f>SUM(DL183*E183*F183*H183*K183*$DM$9)</f>
        <v>0</v>
      </c>
      <c r="DN183" s="19"/>
      <c r="DO183" s="20">
        <f>SUM(DN183*E183*F183*H183*K183*$DO$9)</f>
        <v>0</v>
      </c>
      <c r="DP183" s="19"/>
      <c r="DQ183" s="20">
        <f>DP183*E183*F183*H183*K183*$DQ$9</f>
        <v>0</v>
      </c>
      <c r="DR183" s="19"/>
      <c r="DS183" s="20">
        <f>SUM(DR183*E183*F183*H183*K183*$DS$9)</f>
        <v>0</v>
      </c>
      <c r="DT183" s="19"/>
      <c r="DU183" s="20">
        <f>SUM(DT183*E183*F183*H183*K183*$DU$9)</f>
        <v>0</v>
      </c>
      <c r="DV183" s="19"/>
      <c r="DW183" s="20">
        <f>SUM(DV183*E183*F183*H183*L183*$DW$9)</f>
        <v>0</v>
      </c>
      <c r="DX183" s="19"/>
      <c r="DY183" s="20">
        <f>SUM(DX183*E183*F183*H183*M183*$DY$9)</f>
        <v>0</v>
      </c>
      <c r="DZ183" s="19"/>
      <c r="EA183" s="20">
        <f>SUM(DZ183*E183*F183*H183*J183*$EA$9)</f>
        <v>0</v>
      </c>
      <c r="EB183" s="19"/>
      <c r="EC183" s="20">
        <f>SUM(EB183*E183*F183*H183*J183*$EC$9)</f>
        <v>0</v>
      </c>
      <c r="ED183" s="19"/>
      <c r="EE183" s="20">
        <f>SUM(ED183*E183*F183*H183*J183*$EE$9)</f>
        <v>0</v>
      </c>
      <c r="EF183" s="19"/>
      <c r="EG183" s="20">
        <f>SUM(EF183*E183*F183*H183*J183*$EG$9)</f>
        <v>0</v>
      </c>
      <c r="EH183" s="19"/>
      <c r="EI183" s="20">
        <f>EH183*E183*F183*H183*J183*$EI$9</f>
        <v>0</v>
      </c>
      <c r="EJ183" s="19"/>
      <c r="EK183" s="20">
        <f>EJ183*E183*F183*H183*J183*$EK$9</f>
        <v>0</v>
      </c>
      <c r="EL183" s="19"/>
      <c r="EM183" s="20"/>
      <c r="EN183" s="25"/>
      <c r="EO183" s="25"/>
      <c r="EP183" s="26">
        <f>SUM(N183,X183,P183,R183,Z183,T183,V183,AD183,AF183,AH183,AJ183,AL183,AR183,AT183,AV183,AP183,CL183,CR183,CV183,BZ183,CB183,DB183,DD183,DF183,DH183,DJ183,DL183,DN183,AX183,AN183,AZ183,BB183,BD183,BF183,BH183,BJ183,BL183,BN183,BP183,BR183,BT183,ED183,EF183,DZ183,EB183,BV183,BX183,CT183,CN183,CP183,CX183,CZ183,CD183,CF183,CH183,CJ183,DP183,DR183,DT183,DV183,DX183,EH183,EJ183,EL183)</f>
        <v>0</v>
      </c>
      <c r="EQ183" s="26">
        <f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183)</f>
        <v>0</v>
      </c>
    </row>
    <row r="184" spans="1:147" ht="15.75" customHeight="1" x14ac:dyDescent="0.25">
      <c r="A184" s="13"/>
      <c r="B184" s="13">
        <v>121</v>
      </c>
      <c r="C184" s="126" t="s">
        <v>529</v>
      </c>
      <c r="D184" s="63" t="s">
        <v>530</v>
      </c>
      <c r="E184" s="15">
        <v>13916</v>
      </c>
      <c r="F184" s="16">
        <v>4.3099999999999996</v>
      </c>
      <c r="G184" s="17"/>
      <c r="H184" s="49">
        <v>1</v>
      </c>
      <c r="I184" s="50"/>
      <c r="J184" s="48">
        <v>1.4</v>
      </c>
      <c r="K184" s="48">
        <v>1.68</v>
      </c>
      <c r="L184" s="48">
        <v>2.23</v>
      </c>
      <c r="M184" s="51">
        <v>2.57</v>
      </c>
      <c r="N184" s="19"/>
      <c r="O184" s="20">
        <f>N184*E184*F184*H184*J184*$O$9</f>
        <v>0</v>
      </c>
      <c r="P184" s="52"/>
      <c r="Q184" s="20">
        <f>P184*E184*F184*H184*J184*$Q$9</f>
        <v>0</v>
      </c>
      <c r="R184" s="21"/>
      <c r="S184" s="21">
        <f>R184*E184*F184*H184*J184*$S$9</f>
        <v>0</v>
      </c>
      <c r="T184" s="19"/>
      <c r="U184" s="20">
        <f>SUM(T184*E184*F184*H184*J184*$U$9)</f>
        <v>0</v>
      </c>
      <c r="V184" s="19"/>
      <c r="W184" s="21">
        <f>SUM(V184*E184*F184*H184*J184*$W$9)</f>
        <v>0</v>
      </c>
      <c r="X184" s="19"/>
      <c r="Y184" s="20">
        <f>SUM(X184*E184*F184*H184*J184*$Y$9)</f>
        <v>0</v>
      </c>
      <c r="Z184" s="21"/>
      <c r="AA184" s="20">
        <f>SUM(Z184*E184*F184*H184*J184*$AA$9)</f>
        <v>0</v>
      </c>
      <c r="AB184" s="20"/>
      <c r="AC184" s="20"/>
      <c r="AD184" s="21"/>
      <c r="AE184" s="20">
        <f>SUM(AD184*E184*F184*H184*J184*$AE$9)</f>
        <v>0</v>
      </c>
      <c r="AF184" s="21"/>
      <c r="AG184" s="20">
        <f>SUM(AF184*E184*F184*H184*K184*$AG$9)</f>
        <v>0</v>
      </c>
      <c r="AH184" s="21"/>
      <c r="AI184" s="20">
        <f>SUM(AH184*E184*F184*H184*K184*$AI$9)</f>
        <v>0</v>
      </c>
      <c r="AJ184" s="19">
        <v>90</v>
      </c>
      <c r="AK184" s="20">
        <f>SUM(AJ184*E184*F184*H184*J184*$AK$9)</f>
        <v>7557222.959999999</v>
      </c>
      <c r="AL184" s="21"/>
      <c r="AM184" s="21">
        <f>SUM(AL184*E184*F184*H184*J184*$AM$9)</f>
        <v>0</v>
      </c>
      <c r="AN184" s="19"/>
      <c r="AO184" s="20">
        <f>SUM(AN184*E184*F184*H184*J184*$AO$9)</f>
        <v>0</v>
      </c>
      <c r="AP184" s="19"/>
      <c r="AQ184" s="20">
        <f>SUM(AP184*E184*F184*H184*J184*$AQ$9)</f>
        <v>0</v>
      </c>
      <c r="AR184" s="21"/>
      <c r="AS184" s="20">
        <f>SUM(E184*F184*H184*J184*AR184*$AS$9)</f>
        <v>0</v>
      </c>
      <c r="AT184" s="21"/>
      <c r="AU184" s="20">
        <f>SUM(AT184*E184*F184*H184*J184*$AU$9)</f>
        <v>0</v>
      </c>
      <c r="AV184" s="19"/>
      <c r="AW184" s="20">
        <f>SUM(AV184*E184*F184*H184*J184*$AW$9)</f>
        <v>0</v>
      </c>
      <c r="AX184" s="19">
        <v>65</v>
      </c>
      <c r="AY184" s="21">
        <f>SUM(AX184*E184*F184*H184*J184*$AY$9)</f>
        <v>5457994.3599999985</v>
      </c>
      <c r="AZ184" s="19"/>
      <c r="BA184" s="20">
        <f>SUM(AZ184*E184*F184*H184*J184*$BA$9)</f>
        <v>0</v>
      </c>
      <c r="BB184" s="19"/>
      <c r="BC184" s="20">
        <f>SUM(BB184*E184*F184*H184*J184*$BC$9)</f>
        <v>0</v>
      </c>
      <c r="BD184" s="19"/>
      <c r="BE184" s="20">
        <f>SUM(BD184*E184*F184*H184*J184*$BE$9)</f>
        <v>0</v>
      </c>
      <c r="BF184" s="19"/>
      <c r="BG184" s="20">
        <f>SUM(BF184*E184*F184*H184*J184*$BG$9)</f>
        <v>0</v>
      </c>
      <c r="BH184" s="19"/>
      <c r="BI184" s="20">
        <f>BH184*E184*F184*H184*J184*$BI$9</f>
        <v>0</v>
      </c>
      <c r="BJ184" s="19"/>
      <c r="BK184" s="20">
        <f>BJ184*E184*F184*H184*J184*$BK$9</f>
        <v>0</v>
      </c>
      <c r="BL184" s="19"/>
      <c r="BM184" s="20">
        <f>BL184*E184*F184*H184*J184*$BM$9</f>
        <v>0</v>
      </c>
      <c r="BN184" s="19"/>
      <c r="BO184" s="20">
        <f>SUM(BN184*E184*F184*H184*J184*$BO$9)</f>
        <v>0</v>
      </c>
      <c r="BP184" s="19"/>
      <c r="BQ184" s="20">
        <f>SUM(BP184*E184*F184*H184*J184*$BQ$9)</f>
        <v>0</v>
      </c>
      <c r="BR184" s="19"/>
      <c r="BS184" s="20">
        <f>SUM(BR184*E184*F184*H184*J184*$BS$9)</f>
        <v>0</v>
      </c>
      <c r="BT184" s="19"/>
      <c r="BU184" s="20">
        <f>SUM(BT184*E184*F184*H184*J184*$BU$9)</f>
        <v>0</v>
      </c>
      <c r="BV184" s="19"/>
      <c r="BW184" s="20">
        <f>SUM(BV184*E184*F184*H184*J184*$BW$9)</f>
        <v>0</v>
      </c>
      <c r="BX184" s="23"/>
      <c r="BY184" s="24">
        <f>BX184*E184*F184*H184*J184*$BY$9</f>
        <v>0</v>
      </c>
      <c r="BZ184" s="19"/>
      <c r="CA184" s="20">
        <f>SUM(BZ184*E184*F184*H184*J184*$CA$9)</f>
        <v>0</v>
      </c>
      <c r="CB184" s="21"/>
      <c r="CC184" s="20">
        <f>SUM(CB184*E184*F184*H184*J184*$CC$9)</f>
        <v>0</v>
      </c>
      <c r="CD184" s="19"/>
      <c r="CE184" s="20">
        <f>SUM(CD184*E184*F184*H184*J184*$CE$9)</f>
        <v>0</v>
      </c>
      <c r="CF184" s="19"/>
      <c r="CG184" s="20">
        <f>SUM(CF184*E184*F184*H184*J184*$CG$9)</f>
        <v>0</v>
      </c>
      <c r="CH184" s="19"/>
      <c r="CI184" s="20">
        <f>CH184*E184*F184*H184*J184*$CI$9</f>
        <v>0</v>
      </c>
      <c r="CJ184" s="55"/>
      <c r="CK184" s="20">
        <f>SUM(CJ184*E184*F184*H184*J184*$CK$9)</f>
        <v>0</v>
      </c>
      <c r="CL184" s="21"/>
      <c r="CM184" s="20">
        <f>SUM(CL184*E184*F184*H184*K184*$CM$9)</f>
        <v>0</v>
      </c>
      <c r="CN184" s="19"/>
      <c r="CO184" s="20">
        <f>SUM(CN184*E184*F184*H184*K184*$CO$9)</f>
        <v>0</v>
      </c>
      <c r="CP184" s="19"/>
      <c r="CQ184" s="20">
        <f>SUM(CP184*E184*F184*H184*K184*$CQ$9)</f>
        <v>0</v>
      </c>
      <c r="CR184" s="21"/>
      <c r="CS184" s="20">
        <f>SUM(CR184*E184*F184*H184*K184*$CS$9)</f>
        <v>0</v>
      </c>
      <c r="CT184" s="21"/>
      <c r="CU184" s="20">
        <f>SUM(CT184*E184*F184*H184*K184*$CU$9)</f>
        <v>0</v>
      </c>
      <c r="CV184" s="21"/>
      <c r="CW184" s="20">
        <f>SUM(CV184*E184*F184*H184*K184*$CW$9)</f>
        <v>0</v>
      </c>
      <c r="CX184" s="19"/>
      <c r="CY184" s="20">
        <f>SUM(CX184*E184*F184*H184*K184*$CY$9)</f>
        <v>0</v>
      </c>
      <c r="CZ184" s="19"/>
      <c r="DA184" s="20">
        <f>SUM(CZ184*E184*F184*H184*K184*$DA$9)</f>
        <v>0</v>
      </c>
      <c r="DB184" s="19"/>
      <c r="DC184" s="20">
        <f>SUM(DB184*E184*F184*H184*K184*$DC$9)</f>
        <v>0</v>
      </c>
      <c r="DD184" s="21"/>
      <c r="DE184" s="20">
        <f>SUM(DD184*E184*F184*H184*K184*$DE$9)</f>
        <v>0</v>
      </c>
      <c r="DF184" s="19"/>
      <c r="DG184" s="20">
        <f>SUM(DF184*E184*F184*H184*K184*$DG$9)</f>
        <v>0</v>
      </c>
      <c r="DH184" s="19"/>
      <c r="DI184" s="20">
        <f>SUM(DH184*E184*F184*H184*K184*$DI$9)</f>
        <v>0</v>
      </c>
      <c r="DJ184" s="19"/>
      <c r="DK184" s="20">
        <f>SUM(DJ184*E184*F184*H184*K184*$DK$9)</f>
        <v>0</v>
      </c>
      <c r="DL184" s="19"/>
      <c r="DM184" s="21">
        <f>SUM(DL184*E184*F184*H184*K184*$DM$9)</f>
        <v>0</v>
      </c>
      <c r="DN184" s="19"/>
      <c r="DO184" s="20">
        <f>SUM(DN184*E184*F184*H184*K184*$DO$9)</f>
        <v>0</v>
      </c>
      <c r="DP184" s="19"/>
      <c r="DQ184" s="20">
        <f>DP184*E184*F184*H184*K184*$DQ$9</f>
        <v>0</v>
      </c>
      <c r="DR184" s="19"/>
      <c r="DS184" s="20">
        <f>SUM(DR184*E184*F184*H184*K184*$DS$9)</f>
        <v>0</v>
      </c>
      <c r="DT184" s="19"/>
      <c r="DU184" s="20">
        <f>SUM(DT184*E184*F184*H184*K184*$DU$9)</f>
        <v>0</v>
      </c>
      <c r="DV184" s="19"/>
      <c r="DW184" s="20">
        <f>SUM(DV184*E184*F184*H184*L184*$DW$9)</f>
        <v>0</v>
      </c>
      <c r="DX184" s="19"/>
      <c r="DY184" s="20">
        <f>SUM(DX184*E184*F184*H184*M184*$DY$9)</f>
        <v>0</v>
      </c>
      <c r="DZ184" s="19"/>
      <c r="EA184" s="20">
        <f>SUM(DZ184*E184*F184*H184*J184*$EA$9)</f>
        <v>0</v>
      </c>
      <c r="EB184" s="19"/>
      <c r="EC184" s="20">
        <f>SUM(EB184*E184*F184*H184*J184*$EC$9)</f>
        <v>0</v>
      </c>
      <c r="ED184" s="19"/>
      <c r="EE184" s="20">
        <f>SUM(ED184*E184*F184*H184*J184*$EE$9)</f>
        <v>0</v>
      </c>
      <c r="EF184" s="19"/>
      <c r="EG184" s="20">
        <f>SUM(EF184*E184*F184*H184*J184*$EG$9)</f>
        <v>0</v>
      </c>
      <c r="EH184" s="19"/>
      <c r="EI184" s="20">
        <f>EH184*E184*F184*H184*J184*$EI$9</f>
        <v>0</v>
      </c>
      <c r="EJ184" s="19"/>
      <c r="EK184" s="20">
        <f>EJ184*E184*F184*H184*J184*$EK$9</f>
        <v>0</v>
      </c>
      <c r="EL184" s="19"/>
      <c r="EM184" s="20"/>
      <c r="EN184" s="25"/>
      <c r="EO184" s="25"/>
      <c r="EP184" s="26">
        <f>SUM(N184,X184,P184,R184,Z184,T184,V184,AD184,AF184,AH184,AJ184,AL184,AR184,AT184,AV184,AP184,CL184,CR184,CV184,BZ184,CB184,DB184,DD184,DF184,DH184,DJ184,DL184,DN184,AX184,AN184,AZ184,BB184,BD184,BF184,BH184,BJ184,BL184,BN184,BP184,BR184,BT184,ED184,EF184,DZ184,EB184,BV184,BX184,CT184,CN184,CP184,CX184,CZ184,CD184,CF184,CH184,CJ184,DP184,DR184,DT184,DV184,DX184,EH184,EJ184,EL184)</f>
        <v>155</v>
      </c>
      <c r="EQ184" s="26">
        <f>SUM(O184,Y184,Q184,S184,AA184,U184,W184,AE184,AG184,AI184,AK184,AM184,AS184,AU184,AW184,AQ184,CM184,CS184,CW184,CA184,CC184,DC184,DE184,DG184,DI184,DK184,DM184,DO184,AY184,AO184,BA184,BC184,BE184,BG184,BI184,BK184,BM184,BO184,BQ184,BS184,BU184,EE184,EG184,EA184,EC184,BW184,BY184,CU184,CO184,CQ184,CY184,DA184,CE184,CG184,CI184,CK184,DQ184,DS184,DU184,DW184,DY184,EI184,EK184,EM184)</f>
        <v>13015217.319999997</v>
      </c>
    </row>
    <row r="185" spans="1:147" s="132" customFormat="1" ht="15" customHeight="1" x14ac:dyDescent="0.25">
      <c r="A185" s="182">
        <v>26</v>
      </c>
      <c r="B185" s="182"/>
      <c r="C185" s="201" t="s">
        <v>531</v>
      </c>
      <c r="D185" s="199" t="s">
        <v>532</v>
      </c>
      <c r="E185" s="189">
        <v>13916</v>
      </c>
      <c r="F185" s="190"/>
      <c r="G185" s="191"/>
      <c r="H185" s="185"/>
      <c r="I185" s="193"/>
      <c r="J185" s="196">
        <v>1.4</v>
      </c>
      <c r="K185" s="196">
        <v>1.68</v>
      </c>
      <c r="L185" s="196">
        <v>2.23</v>
      </c>
      <c r="M185" s="195">
        <v>2.57</v>
      </c>
      <c r="N185" s="55">
        <f>N186</f>
        <v>0</v>
      </c>
      <c r="O185" s="55">
        <f t="shared" ref="O185:BZ185" si="377">O186</f>
        <v>0</v>
      </c>
      <c r="P185" s="55">
        <f t="shared" si="377"/>
        <v>0</v>
      </c>
      <c r="Q185" s="55">
        <f t="shared" si="377"/>
        <v>0</v>
      </c>
      <c r="R185" s="55">
        <f t="shared" si="377"/>
        <v>0</v>
      </c>
      <c r="S185" s="55">
        <f t="shared" si="377"/>
        <v>0</v>
      </c>
      <c r="T185" s="187">
        <f t="shared" si="377"/>
        <v>0</v>
      </c>
      <c r="U185" s="187">
        <f t="shared" si="377"/>
        <v>0</v>
      </c>
      <c r="V185" s="55">
        <f t="shared" si="377"/>
        <v>0</v>
      </c>
      <c r="W185" s="55">
        <f t="shared" si="377"/>
        <v>0</v>
      </c>
      <c r="X185" s="55">
        <f t="shared" si="377"/>
        <v>0</v>
      </c>
      <c r="Y185" s="55">
        <f t="shared" si="377"/>
        <v>0</v>
      </c>
      <c r="Z185" s="55">
        <f t="shared" si="377"/>
        <v>0</v>
      </c>
      <c r="AA185" s="55">
        <f t="shared" si="377"/>
        <v>0</v>
      </c>
      <c r="AB185" s="55">
        <f t="shared" si="377"/>
        <v>0</v>
      </c>
      <c r="AC185" s="55">
        <f t="shared" si="377"/>
        <v>0</v>
      </c>
      <c r="AD185" s="55">
        <f t="shared" si="377"/>
        <v>0</v>
      </c>
      <c r="AE185" s="55">
        <f t="shared" si="377"/>
        <v>0</v>
      </c>
      <c r="AF185" s="55">
        <f t="shared" si="377"/>
        <v>0</v>
      </c>
      <c r="AG185" s="55">
        <f t="shared" si="377"/>
        <v>0</v>
      </c>
      <c r="AH185" s="55">
        <f t="shared" si="377"/>
        <v>0</v>
      </c>
      <c r="AI185" s="55">
        <f t="shared" si="377"/>
        <v>0</v>
      </c>
      <c r="AJ185" s="55">
        <f t="shared" si="377"/>
        <v>0</v>
      </c>
      <c r="AK185" s="55">
        <f t="shared" si="377"/>
        <v>0</v>
      </c>
      <c r="AL185" s="55">
        <f t="shared" si="377"/>
        <v>0</v>
      </c>
      <c r="AM185" s="55">
        <f t="shared" si="377"/>
        <v>0</v>
      </c>
      <c r="AN185" s="55">
        <f t="shared" si="377"/>
        <v>0</v>
      </c>
      <c r="AO185" s="55">
        <f t="shared" si="377"/>
        <v>0</v>
      </c>
      <c r="AP185" s="187">
        <f t="shared" si="377"/>
        <v>0</v>
      </c>
      <c r="AQ185" s="187">
        <f t="shared" si="377"/>
        <v>0</v>
      </c>
      <c r="AR185" s="55">
        <f t="shared" si="377"/>
        <v>0</v>
      </c>
      <c r="AS185" s="55">
        <f t="shared" si="377"/>
        <v>0</v>
      </c>
      <c r="AT185" s="55">
        <f t="shared" si="377"/>
        <v>0</v>
      </c>
      <c r="AU185" s="55">
        <f t="shared" si="377"/>
        <v>0</v>
      </c>
      <c r="AV185" s="55">
        <f t="shared" si="377"/>
        <v>0</v>
      </c>
      <c r="AW185" s="55">
        <f t="shared" si="377"/>
        <v>0</v>
      </c>
      <c r="AX185" s="187">
        <f t="shared" si="377"/>
        <v>0</v>
      </c>
      <c r="AY185" s="187">
        <f t="shared" si="377"/>
        <v>0</v>
      </c>
      <c r="AZ185" s="55">
        <f t="shared" si="377"/>
        <v>0</v>
      </c>
      <c r="BA185" s="55">
        <f t="shared" si="377"/>
        <v>0</v>
      </c>
      <c r="BB185" s="55">
        <f t="shared" si="377"/>
        <v>0</v>
      </c>
      <c r="BC185" s="55">
        <f t="shared" si="377"/>
        <v>0</v>
      </c>
      <c r="BD185" s="55">
        <f t="shared" si="377"/>
        <v>0</v>
      </c>
      <c r="BE185" s="55">
        <f t="shared" si="377"/>
        <v>0</v>
      </c>
      <c r="BF185" s="55">
        <f t="shared" si="377"/>
        <v>0</v>
      </c>
      <c r="BG185" s="55">
        <f t="shared" si="377"/>
        <v>0</v>
      </c>
      <c r="BH185" s="55">
        <f t="shared" si="377"/>
        <v>0</v>
      </c>
      <c r="BI185" s="55">
        <f t="shared" si="377"/>
        <v>0</v>
      </c>
      <c r="BJ185" s="55">
        <f t="shared" si="377"/>
        <v>0</v>
      </c>
      <c r="BK185" s="55">
        <f t="shared" si="377"/>
        <v>0</v>
      </c>
      <c r="BL185" s="55">
        <f t="shared" si="377"/>
        <v>0</v>
      </c>
      <c r="BM185" s="55">
        <f t="shared" si="377"/>
        <v>0</v>
      </c>
      <c r="BN185" s="55">
        <f t="shared" si="377"/>
        <v>0</v>
      </c>
      <c r="BO185" s="55">
        <f t="shared" si="377"/>
        <v>0</v>
      </c>
      <c r="BP185" s="55">
        <f t="shared" si="377"/>
        <v>0</v>
      </c>
      <c r="BQ185" s="55">
        <f t="shared" si="377"/>
        <v>0</v>
      </c>
      <c r="BR185" s="55">
        <f t="shared" si="377"/>
        <v>0</v>
      </c>
      <c r="BS185" s="55">
        <f t="shared" si="377"/>
        <v>0</v>
      </c>
      <c r="BT185" s="55">
        <f t="shared" si="377"/>
        <v>0</v>
      </c>
      <c r="BU185" s="55">
        <f t="shared" si="377"/>
        <v>0</v>
      </c>
      <c r="BV185" s="55">
        <f t="shared" si="377"/>
        <v>0</v>
      </c>
      <c r="BW185" s="55">
        <f t="shared" si="377"/>
        <v>0</v>
      </c>
      <c r="BX185" s="55">
        <f t="shared" si="377"/>
        <v>0</v>
      </c>
      <c r="BY185" s="55">
        <f t="shared" si="377"/>
        <v>0</v>
      </c>
      <c r="BZ185" s="55">
        <f t="shared" si="377"/>
        <v>0</v>
      </c>
      <c r="CA185" s="55">
        <f t="shared" ref="CA185:EL185" si="378">CA186</f>
        <v>0</v>
      </c>
      <c r="CB185" s="55">
        <f t="shared" si="378"/>
        <v>0</v>
      </c>
      <c r="CC185" s="55">
        <f t="shared" si="378"/>
        <v>0</v>
      </c>
      <c r="CD185" s="187">
        <f t="shared" si="378"/>
        <v>0</v>
      </c>
      <c r="CE185" s="187">
        <f t="shared" si="378"/>
        <v>0</v>
      </c>
      <c r="CF185" s="55">
        <f t="shared" si="378"/>
        <v>0</v>
      </c>
      <c r="CG185" s="55">
        <f t="shared" si="378"/>
        <v>0</v>
      </c>
      <c r="CH185" s="55">
        <f t="shared" si="378"/>
        <v>0</v>
      </c>
      <c r="CI185" s="55">
        <f t="shared" si="378"/>
        <v>0</v>
      </c>
      <c r="CJ185" s="55">
        <f t="shared" si="378"/>
        <v>0</v>
      </c>
      <c r="CK185" s="55">
        <f t="shared" si="378"/>
        <v>0</v>
      </c>
      <c r="CL185" s="55">
        <f t="shared" si="378"/>
        <v>0</v>
      </c>
      <c r="CM185" s="55">
        <f t="shared" si="378"/>
        <v>0</v>
      </c>
      <c r="CN185" s="55">
        <f t="shared" si="378"/>
        <v>0</v>
      </c>
      <c r="CO185" s="55">
        <f t="shared" si="378"/>
        <v>0</v>
      </c>
      <c r="CP185" s="55">
        <f t="shared" si="378"/>
        <v>0</v>
      </c>
      <c r="CQ185" s="55">
        <f t="shared" si="378"/>
        <v>0</v>
      </c>
      <c r="CR185" s="55">
        <f t="shared" si="378"/>
        <v>0</v>
      </c>
      <c r="CS185" s="55">
        <f t="shared" si="378"/>
        <v>0</v>
      </c>
      <c r="CT185" s="55">
        <f t="shared" si="378"/>
        <v>0</v>
      </c>
      <c r="CU185" s="55">
        <f t="shared" si="378"/>
        <v>0</v>
      </c>
      <c r="CV185" s="55">
        <f t="shared" si="378"/>
        <v>0</v>
      </c>
      <c r="CW185" s="55">
        <f t="shared" si="378"/>
        <v>0</v>
      </c>
      <c r="CX185" s="55">
        <f t="shared" si="378"/>
        <v>0</v>
      </c>
      <c r="CY185" s="55">
        <f t="shared" si="378"/>
        <v>0</v>
      </c>
      <c r="CZ185" s="55">
        <f t="shared" si="378"/>
        <v>0</v>
      </c>
      <c r="DA185" s="55">
        <f t="shared" si="378"/>
        <v>0</v>
      </c>
      <c r="DB185" s="55">
        <f t="shared" si="378"/>
        <v>0</v>
      </c>
      <c r="DC185" s="55">
        <f t="shared" si="378"/>
        <v>0</v>
      </c>
      <c r="DD185" s="55">
        <f t="shared" si="378"/>
        <v>0</v>
      </c>
      <c r="DE185" s="55">
        <f t="shared" si="378"/>
        <v>0</v>
      </c>
      <c r="DF185" s="55">
        <f t="shared" si="378"/>
        <v>0</v>
      </c>
      <c r="DG185" s="55">
        <f t="shared" si="378"/>
        <v>0</v>
      </c>
      <c r="DH185" s="55">
        <f t="shared" si="378"/>
        <v>0</v>
      </c>
      <c r="DI185" s="55">
        <f t="shared" si="378"/>
        <v>0</v>
      </c>
      <c r="DJ185" s="55">
        <f t="shared" si="378"/>
        <v>0</v>
      </c>
      <c r="DK185" s="55">
        <f t="shared" si="378"/>
        <v>0</v>
      </c>
      <c r="DL185" s="55">
        <f t="shared" si="378"/>
        <v>0</v>
      </c>
      <c r="DM185" s="55">
        <f t="shared" si="378"/>
        <v>0</v>
      </c>
      <c r="DN185" s="55">
        <f t="shared" si="378"/>
        <v>0</v>
      </c>
      <c r="DO185" s="55">
        <f t="shared" si="378"/>
        <v>0</v>
      </c>
      <c r="DP185" s="55">
        <f t="shared" si="378"/>
        <v>0</v>
      </c>
      <c r="DQ185" s="55">
        <f t="shared" si="378"/>
        <v>0</v>
      </c>
      <c r="DR185" s="55">
        <f t="shared" si="378"/>
        <v>0</v>
      </c>
      <c r="DS185" s="55">
        <f t="shared" si="378"/>
        <v>0</v>
      </c>
      <c r="DT185" s="55">
        <f t="shared" si="378"/>
        <v>0</v>
      </c>
      <c r="DU185" s="55">
        <f t="shared" si="378"/>
        <v>0</v>
      </c>
      <c r="DV185" s="55">
        <f t="shared" si="378"/>
        <v>0</v>
      </c>
      <c r="DW185" s="55">
        <f t="shared" si="378"/>
        <v>0</v>
      </c>
      <c r="DX185" s="55">
        <f t="shared" si="378"/>
        <v>0</v>
      </c>
      <c r="DY185" s="55">
        <f t="shared" si="378"/>
        <v>0</v>
      </c>
      <c r="DZ185" s="55">
        <f t="shared" si="378"/>
        <v>0</v>
      </c>
      <c r="EA185" s="55">
        <f t="shared" si="378"/>
        <v>0</v>
      </c>
      <c r="EB185" s="55">
        <f t="shared" si="378"/>
        <v>0</v>
      </c>
      <c r="EC185" s="55">
        <f t="shared" si="378"/>
        <v>0</v>
      </c>
      <c r="ED185" s="55">
        <f t="shared" si="378"/>
        <v>0</v>
      </c>
      <c r="EE185" s="55">
        <f t="shared" si="378"/>
        <v>0</v>
      </c>
      <c r="EF185" s="55">
        <f t="shared" si="378"/>
        <v>0</v>
      </c>
      <c r="EG185" s="55">
        <f t="shared" si="378"/>
        <v>0</v>
      </c>
      <c r="EH185" s="187">
        <f t="shared" si="378"/>
        <v>0</v>
      </c>
      <c r="EI185" s="187">
        <f t="shared" si="378"/>
        <v>0</v>
      </c>
      <c r="EJ185" s="55">
        <f t="shared" si="378"/>
        <v>0</v>
      </c>
      <c r="EK185" s="55">
        <f t="shared" si="378"/>
        <v>0</v>
      </c>
      <c r="EL185" s="55">
        <f t="shared" si="378"/>
        <v>0</v>
      </c>
      <c r="EM185" s="55">
        <f t="shared" ref="EM185:EQ185" si="379">EM186</f>
        <v>0</v>
      </c>
      <c r="EN185" s="55"/>
      <c r="EO185" s="55"/>
      <c r="EP185" s="55">
        <f t="shared" si="379"/>
        <v>0</v>
      </c>
      <c r="EQ185" s="55">
        <f t="shared" si="379"/>
        <v>0</v>
      </c>
    </row>
    <row r="186" spans="1:147" ht="45" customHeight="1" x14ac:dyDescent="0.25">
      <c r="A186" s="13"/>
      <c r="B186" s="13">
        <v>122</v>
      </c>
      <c r="C186" s="126" t="s">
        <v>533</v>
      </c>
      <c r="D186" s="63" t="s">
        <v>534</v>
      </c>
      <c r="E186" s="15">
        <v>13916</v>
      </c>
      <c r="F186" s="16">
        <v>0.98</v>
      </c>
      <c r="G186" s="17"/>
      <c r="H186" s="49">
        <v>1</v>
      </c>
      <c r="I186" s="50"/>
      <c r="J186" s="48">
        <v>1.4</v>
      </c>
      <c r="K186" s="48">
        <v>1.68</v>
      </c>
      <c r="L186" s="48">
        <v>2.23</v>
      </c>
      <c r="M186" s="51">
        <v>2.57</v>
      </c>
      <c r="N186" s="19"/>
      <c r="O186" s="20">
        <f>N186*E186*F186*H186*J186*$O$9</f>
        <v>0</v>
      </c>
      <c r="P186" s="52"/>
      <c r="Q186" s="20">
        <f>P186*E186*F186*H186*J186*$Q$9</f>
        <v>0</v>
      </c>
      <c r="R186" s="21"/>
      <c r="S186" s="21">
        <f>R186*E186*F186*H186*J186*$S$9</f>
        <v>0</v>
      </c>
      <c r="T186" s="19"/>
      <c r="U186" s="20">
        <f>SUM(T186*E186*F186*H186*J186*$U$9)</f>
        <v>0</v>
      </c>
      <c r="V186" s="19"/>
      <c r="W186" s="21">
        <f>SUM(V186*E186*F186*H186*J186*$W$9)</f>
        <v>0</v>
      </c>
      <c r="X186" s="19"/>
      <c r="Y186" s="20">
        <f>SUM(X186*E186*F186*H186*J186*$Y$9)</f>
        <v>0</v>
      </c>
      <c r="Z186" s="21"/>
      <c r="AA186" s="20">
        <f>SUM(Z186*E186*F186*H186*J186*$AA$9)</f>
        <v>0</v>
      </c>
      <c r="AB186" s="20"/>
      <c r="AC186" s="20"/>
      <c r="AD186" s="21"/>
      <c r="AE186" s="20">
        <f>SUM(AD186*E186*F186*H186*J186*$AE$9)</f>
        <v>0</v>
      </c>
      <c r="AF186" s="21"/>
      <c r="AG186" s="20">
        <f>SUM(AF186*E186*F186*H186*K186*$AG$9)</f>
        <v>0</v>
      </c>
      <c r="AH186" s="21"/>
      <c r="AI186" s="20">
        <f>SUM(AH186*E186*F186*H186*K186*$AI$9)</f>
        <v>0</v>
      </c>
      <c r="AJ186" s="19"/>
      <c r="AK186" s="20">
        <f>SUM(AJ186*E186*F186*H186*J186*$AK$9)</f>
        <v>0</v>
      </c>
      <c r="AL186" s="21"/>
      <c r="AM186" s="21">
        <f>SUM(AL186*E186*F186*H186*J186*$AM$9)</f>
        <v>0</v>
      </c>
      <c r="AN186" s="19"/>
      <c r="AO186" s="20">
        <f>SUM(AN186*E186*F186*H186*J186*$AO$9)</f>
        <v>0</v>
      </c>
      <c r="AP186" s="19"/>
      <c r="AQ186" s="20">
        <f>SUM(AP186*E186*F186*H186*J186*$AQ$9)</f>
        <v>0</v>
      </c>
      <c r="AR186" s="21"/>
      <c r="AS186" s="20">
        <f>SUM(E186*F186*H186*J186*AR186*$AS$9)</f>
        <v>0</v>
      </c>
      <c r="AT186" s="21"/>
      <c r="AU186" s="20">
        <f>SUM(AT186*E186*F186*H186*J186*$AU$9)</f>
        <v>0</v>
      </c>
      <c r="AV186" s="19"/>
      <c r="AW186" s="20">
        <f>SUM(AV186*E186*F186*H186*J186*$AW$9)</f>
        <v>0</v>
      </c>
      <c r="AX186" s="19"/>
      <c r="AY186" s="21">
        <f>SUM(AX186*E186*F186*H186*J186*$AY$9)</f>
        <v>0</v>
      </c>
      <c r="AZ186" s="19"/>
      <c r="BA186" s="20">
        <f>SUM(AZ186*E186*F186*H186*J186*$BA$9)</f>
        <v>0</v>
      </c>
      <c r="BB186" s="19"/>
      <c r="BC186" s="20">
        <f>SUM(BB186*E186*F186*H186*J186*$BC$9)</f>
        <v>0</v>
      </c>
      <c r="BD186" s="19"/>
      <c r="BE186" s="20">
        <f>SUM(BD186*E186*F186*H186*J186*$BE$9)</f>
        <v>0</v>
      </c>
      <c r="BF186" s="19"/>
      <c r="BG186" s="20">
        <f>SUM(BF186*E186*F186*H186*J186*$BG$9)</f>
        <v>0</v>
      </c>
      <c r="BH186" s="19"/>
      <c r="BI186" s="20">
        <f>BH186*E186*F186*H186*J186*$BI$9</f>
        <v>0</v>
      </c>
      <c r="BJ186" s="19"/>
      <c r="BK186" s="20">
        <f>BJ186*E186*F186*H186*J186*$BK$9</f>
        <v>0</v>
      </c>
      <c r="BL186" s="19"/>
      <c r="BM186" s="20">
        <f>BL186*E186*F186*H186*J186*$BM$9</f>
        <v>0</v>
      </c>
      <c r="BN186" s="19"/>
      <c r="BO186" s="20">
        <f>SUM(BN186*E186*F186*H186*J186*$BO$9)</f>
        <v>0</v>
      </c>
      <c r="BP186" s="19"/>
      <c r="BQ186" s="20">
        <f>SUM(BP186*E186*F186*H186*J186*$BQ$9)</f>
        <v>0</v>
      </c>
      <c r="BR186" s="19"/>
      <c r="BS186" s="20">
        <f>SUM(BR186*E186*F186*H186*J186*$BS$9)</f>
        <v>0</v>
      </c>
      <c r="BT186" s="19"/>
      <c r="BU186" s="20">
        <f>SUM(BT186*E186*F186*H186*J186*$BU$9)</f>
        <v>0</v>
      </c>
      <c r="BV186" s="19"/>
      <c r="BW186" s="20">
        <f>SUM(BV186*E186*F186*H186*J186*$BW$9)</f>
        <v>0</v>
      </c>
      <c r="BX186" s="23"/>
      <c r="BY186" s="24">
        <f>BX186*E186*F186*H186*J186*$BY$9</f>
        <v>0</v>
      </c>
      <c r="BZ186" s="19"/>
      <c r="CA186" s="20">
        <f>SUM(BZ186*E186*F186*H186*J186*$CA$9)</f>
        <v>0</v>
      </c>
      <c r="CB186" s="21"/>
      <c r="CC186" s="20">
        <f>SUM(CB186*E186*F186*H186*J186*$CC$9)</f>
        <v>0</v>
      </c>
      <c r="CD186" s="19"/>
      <c r="CE186" s="20">
        <f>SUM(CD186*E186*F186*H186*J186*$CE$9)</f>
        <v>0</v>
      </c>
      <c r="CF186" s="19"/>
      <c r="CG186" s="20">
        <f>SUM(CF186*E186*F186*H186*J186*$CG$9)</f>
        <v>0</v>
      </c>
      <c r="CH186" s="19"/>
      <c r="CI186" s="20">
        <f>CH186*E186*F186*H186*J186*$CI$9</f>
        <v>0</v>
      </c>
      <c r="CJ186" s="55"/>
      <c r="CK186" s="20">
        <f>SUM(CJ186*E186*F186*H186*J186*$CK$9)</f>
        <v>0</v>
      </c>
      <c r="CL186" s="21"/>
      <c r="CM186" s="20">
        <f>SUM(CL186*E186*F186*H186*K186*$CM$9)</f>
        <v>0</v>
      </c>
      <c r="CN186" s="19"/>
      <c r="CO186" s="20">
        <f>SUM(CN186*E186*F186*H186*K186*$CO$9)</f>
        <v>0</v>
      </c>
      <c r="CP186" s="19"/>
      <c r="CQ186" s="20">
        <f>SUM(CP186*E186*F186*H186*K186*$CQ$9)</f>
        <v>0</v>
      </c>
      <c r="CR186" s="21"/>
      <c r="CS186" s="20">
        <f>SUM(CR186*E186*F186*H186*K186*$CS$9)</f>
        <v>0</v>
      </c>
      <c r="CT186" s="21"/>
      <c r="CU186" s="20">
        <f>SUM(CT186*E186*F186*H186*K186*$CU$9)</f>
        <v>0</v>
      </c>
      <c r="CV186" s="21"/>
      <c r="CW186" s="20">
        <f>SUM(CV186*E186*F186*H186*K186*$CW$9)</f>
        <v>0</v>
      </c>
      <c r="CX186" s="19"/>
      <c r="CY186" s="20">
        <f>SUM(CX186*E186*F186*H186*K186*$CY$9)</f>
        <v>0</v>
      </c>
      <c r="CZ186" s="19"/>
      <c r="DA186" s="20">
        <f>SUM(CZ186*E186*F186*H186*K186*$DA$9)</f>
        <v>0</v>
      </c>
      <c r="DB186" s="19"/>
      <c r="DC186" s="20">
        <f>SUM(DB186*E186*F186*H186*K186*$DC$9)</f>
        <v>0</v>
      </c>
      <c r="DD186" s="21"/>
      <c r="DE186" s="20">
        <f>SUM(DD186*E186*F186*H186*K186*$DE$9)</f>
        <v>0</v>
      </c>
      <c r="DF186" s="19"/>
      <c r="DG186" s="20">
        <f>SUM(DF186*E186*F186*H186*K186*$DG$9)</f>
        <v>0</v>
      </c>
      <c r="DH186" s="19"/>
      <c r="DI186" s="20">
        <f>SUM(DH186*E186*F186*H186*K186*$DI$9)</f>
        <v>0</v>
      </c>
      <c r="DJ186" s="19"/>
      <c r="DK186" s="20">
        <f>SUM(DJ186*E186*F186*H186*K186*$DK$9)</f>
        <v>0</v>
      </c>
      <c r="DL186" s="19"/>
      <c r="DM186" s="21">
        <f>SUM(DL186*E186*F186*H186*K186*$DM$9)</f>
        <v>0</v>
      </c>
      <c r="DN186" s="19"/>
      <c r="DO186" s="20">
        <f>SUM(DN186*E186*F186*H186*K186*$DO$9)</f>
        <v>0</v>
      </c>
      <c r="DP186" s="19"/>
      <c r="DQ186" s="20">
        <f>DP186*E186*F186*H186*K186*$DQ$9</f>
        <v>0</v>
      </c>
      <c r="DR186" s="19"/>
      <c r="DS186" s="20">
        <f>SUM(DR186*E186*F186*H186*K186*$DS$9)</f>
        <v>0</v>
      </c>
      <c r="DT186" s="19"/>
      <c r="DU186" s="20">
        <f>SUM(DT186*E186*F186*H186*K186*$DU$9)</f>
        <v>0</v>
      </c>
      <c r="DV186" s="19"/>
      <c r="DW186" s="20">
        <f>SUM(DV186*E186*F186*H186*L186*$DW$9)</f>
        <v>0</v>
      </c>
      <c r="DX186" s="19"/>
      <c r="DY186" s="20">
        <f>SUM(DX186*E186*F186*H186*M186*$DY$9)</f>
        <v>0</v>
      </c>
      <c r="DZ186" s="19"/>
      <c r="EA186" s="20">
        <f>SUM(DZ186*E186*F186*H186*J186*$EA$9)</f>
        <v>0</v>
      </c>
      <c r="EB186" s="19"/>
      <c r="EC186" s="20">
        <f>SUM(EB186*E186*F186*H186*J186*$EC$9)</f>
        <v>0</v>
      </c>
      <c r="ED186" s="19"/>
      <c r="EE186" s="20">
        <f>SUM(ED186*E186*F186*H186*J186*$EE$9)</f>
        <v>0</v>
      </c>
      <c r="EF186" s="19"/>
      <c r="EG186" s="20">
        <f>SUM(EF186*E186*F186*H186*J186*$EG$9)</f>
        <v>0</v>
      </c>
      <c r="EH186" s="19"/>
      <c r="EI186" s="20">
        <f>EH186*E186*F186*H186*J186*$EI$9</f>
        <v>0</v>
      </c>
      <c r="EJ186" s="19"/>
      <c r="EK186" s="20">
        <f>EJ186*E186*F186*H186*J186*$EK$9</f>
        <v>0</v>
      </c>
      <c r="EL186" s="19"/>
      <c r="EM186" s="20"/>
      <c r="EN186" s="25"/>
      <c r="EO186" s="25"/>
      <c r="EP186" s="26">
        <f>SUM(N186,X186,P186,R186,Z186,T186,V186,AD186,AF186,AH186,AJ186,AL186,AR186,AT186,AV186,AP186,CL186,CR186,CV186,BZ186,CB186,DB186,DD186,DF186,DH186,DJ186,DL186,DN186,AX186,AN186,AZ186,BB186,BD186,BF186,BH186,BJ186,BL186,BN186,BP186,BR186,BT186,ED186,EF186,DZ186,EB186,BV186,BX186,CT186,CN186,CP186,CX186,CZ186,CD186,CF186,CH186,CJ186,DP186,DR186,DT186,DV186,DX186,EH186,EJ186,EL186)</f>
        <v>0</v>
      </c>
      <c r="EQ186" s="26">
        <f>SUM(O186,Y186,Q186,S186,AA186,U186,W186,AE186,AG186,AI186,AK186,AM186,AS186,AU186,AW186,AQ186,CM186,CS186,CW186,CA186,CC186,DC186,DE186,DG186,DI186,DK186,DM186,DO186,AY186,AO186,BA186,BC186,BE186,BG186,BI186,BK186,BM186,BO186,BQ186,BS186,BU186,EE186,EG186,EA186,EC186,BW186,BY186,CU186,CO186,CQ186,CY186,DA186,CE186,CG186,CI186,CK186,DQ186,DS186,DU186,DW186,DY186,EI186,EK186,EM186)</f>
        <v>0</v>
      </c>
    </row>
    <row r="187" spans="1:147" s="132" customFormat="1" ht="15" customHeight="1" x14ac:dyDescent="0.25">
      <c r="A187" s="182">
        <v>27</v>
      </c>
      <c r="B187" s="182"/>
      <c r="C187" s="201" t="s">
        <v>535</v>
      </c>
      <c r="D187" s="199" t="s">
        <v>536</v>
      </c>
      <c r="E187" s="189">
        <v>13916</v>
      </c>
      <c r="F187" s="190"/>
      <c r="G187" s="191"/>
      <c r="H187" s="185"/>
      <c r="I187" s="193"/>
      <c r="J187" s="196">
        <v>1.4</v>
      </c>
      <c r="K187" s="196">
        <v>1.68</v>
      </c>
      <c r="L187" s="196">
        <v>2.23</v>
      </c>
      <c r="M187" s="195">
        <v>2.57</v>
      </c>
      <c r="N187" s="55">
        <f>N188</f>
        <v>0</v>
      </c>
      <c r="O187" s="55">
        <f t="shared" ref="O187:BZ187" si="380">O188</f>
        <v>0</v>
      </c>
      <c r="P187" s="55">
        <f t="shared" si="380"/>
        <v>0</v>
      </c>
      <c r="Q187" s="55">
        <f t="shared" si="380"/>
        <v>0</v>
      </c>
      <c r="R187" s="55">
        <f t="shared" si="380"/>
        <v>0</v>
      </c>
      <c r="S187" s="55">
        <f t="shared" si="380"/>
        <v>0</v>
      </c>
      <c r="T187" s="187">
        <f t="shared" si="380"/>
        <v>0</v>
      </c>
      <c r="U187" s="187">
        <f t="shared" si="380"/>
        <v>0</v>
      </c>
      <c r="V187" s="55">
        <f t="shared" si="380"/>
        <v>0</v>
      </c>
      <c r="W187" s="55">
        <f t="shared" si="380"/>
        <v>0</v>
      </c>
      <c r="X187" s="55">
        <f t="shared" si="380"/>
        <v>0</v>
      </c>
      <c r="Y187" s="55">
        <f t="shared" si="380"/>
        <v>0</v>
      </c>
      <c r="Z187" s="55">
        <f t="shared" si="380"/>
        <v>0</v>
      </c>
      <c r="AA187" s="55">
        <f t="shared" si="380"/>
        <v>0</v>
      </c>
      <c r="AB187" s="55">
        <f t="shared" si="380"/>
        <v>0</v>
      </c>
      <c r="AC187" s="55">
        <f t="shared" si="380"/>
        <v>0</v>
      </c>
      <c r="AD187" s="55">
        <f t="shared" si="380"/>
        <v>0</v>
      </c>
      <c r="AE187" s="55">
        <f t="shared" si="380"/>
        <v>0</v>
      </c>
      <c r="AF187" s="55">
        <f t="shared" si="380"/>
        <v>0</v>
      </c>
      <c r="AG187" s="55">
        <f t="shared" si="380"/>
        <v>0</v>
      </c>
      <c r="AH187" s="55">
        <f t="shared" si="380"/>
        <v>0</v>
      </c>
      <c r="AI187" s="55">
        <f t="shared" si="380"/>
        <v>0</v>
      </c>
      <c r="AJ187" s="55">
        <f t="shared" si="380"/>
        <v>0</v>
      </c>
      <c r="AK187" s="55">
        <f t="shared" si="380"/>
        <v>0</v>
      </c>
      <c r="AL187" s="55">
        <f t="shared" si="380"/>
        <v>0</v>
      </c>
      <c r="AM187" s="55">
        <f t="shared" si="380"/>
        <v>0</v>
      </c>
      <c r="AN187" s="55">
        <f t="shared" si="380"/>
        <v>0</v>
      </c>
      <c r="AO187" s="55">
        <f t="shared" si="380"/>
        <v>0</v>
      </c>
      <c r="AP187" s="187">
        <f t="shared" si="380"/>
        <v>0</v>
      </c>
      <c r="AQ187" s="187">
        <f t="shared" si="380"/>
        <v>0</v>
      </c>
      <c r="AR187" s="55">
        <f t="shared" si="380"/>
        <v>0</v>
      </c>
      <c r="AS187" s="55">
        <f t="shared" si="380"/>
        <v>0</v>
      </c>
      <c r="AT187" s="55">
        <f t="shared" si="380"/>
        <v>0</v>
      </c>
      <c r="AU187" s="55">
        <f t="shared" si="380"/>
        <v>0</v>
      </c>
      <c r="AV187" s="55">
        <f t="shared" si="380"/>
        <v>0</v>
      </c>
      <c r="AW187" s="55">
        <f t="shared" si="380"/>
        <v>0</v>
      </c>
      <c r="AX187" s="187">
        <f t="shared" si="380"/>
        <v>0</v>
      </c>
      <c r="AY187" s="187">
        <f t="shared" si="380"/>
        <v>0</v>
      </c>
      <c r="AZ187" s="55">
        <f t="shared" si="380"/>
        <v>0</v>
      </c>
      <c r="BA187" s="55">
        <f t="shared" si="380"/>
        <v>0</v>
      </c>
      <c r="BB187" s="55">
        <f t="shared" si="380"/>
        <v>0</v>
      </c>
      <c r="BC187" s="55">
        <f t="shared" si="380"/>
        <v>0</v>
      </c>
      <c r="BD187" s="55">
        <f t="shared" si="380"/>
        <v>0</v>
      </c>
      <c r="BE187" s="55">
        <f t="shared" si="380"/>
        <v>0</v>
      </c>
      <c r="BF187" s="55">
        <f t="shared" si="380"/>
        <v>0</v>
      </c>
      <c r="BG187" s="55">
        <f t="shared" si="380"/>
        <v>0</v>
      </c>
      <c r="BH187" s="55">
        <f t="shared" si="380"/>
        <v>0</v>
      </c>
      <c r="BI187" s="55">
        <f t="shared" si="380"/>
        <v>0</v>
      </c>
      <c r="BJ187" s="55">
        <f t="shared" si="380"/>
        <v>0</v>
      </c>
      <c r="BK187" s="55">
        <f t="shared" si="380"/>
        <v>0</v>
      </c>
      <c r="BL187" s="55">
        <f t="shared" si="380"/>
        <v>0</v>
      </c>
      <c r="BM187" s="55">
        <f t="shared" si="380"/>
        <v>0</v>
      </c>
      <c r="BN187" s="55">
        <f t="shared" si="380"/>
        <v>0</v>
      </c>
      <c r="BO187" s="55">
        <f t="shared" si="380"/>
        <v>0</v>
      </c>
      <c r="BP187" s="55">
        <f t="shared" si="380"/>
        <v>0</v>
      </c>
      <c r="BQ187" s="55">
        <f t="shared" si="380"/>
        <v>0</v>
      </c>
      <c r="BR187" s="55">
        <f t="shared" si="380"/>
        <v>0</v>
      </c>
      <c r="BS187" s="55">
        <f t="shared" si="380"/>
        <v>0</v>
      </c>
      <c r="BT187" s="55">
        <f t="shared" si="380"/>
        <v>0</v>
      </c>
      <c r="BU187" s="55">
        <f t="shared" si="380"/>
        <v>0</v>
      </c>
      <c r="BV187" s="55">
        <f t="shared" si="380"/>
        <v>0</v>
      </c>
      <c r="BW187" s="55">
        <f t="shared" si="380"/>
        <v>0</v>
      </c>
      <c r="BX187" s="55">
        <f t="shared" si="380"/>
        <v>0</v>
      </c>
      <c r="BY187" s="55">
        <f t="shared" si="380"/>
        <v>0</v>
      </c>
      <c r="BZ187" s="55">
        <f t="shared" si="380"/>
        <v>0</v>
      </c>
      <c r="CA187" s="55">
        <f t="shared" ref="CA187:EL187" si="381">CA188</f>
        <v>0</v>
      </c>
      <c r="CB187" s="55">
        <f t="shared" si="381"/>
        <v>0</v>
      </c>
      <c r="CC187" s="55">
        <f t="shared" si="381"/>
        <v>0</v>
      </c>
      <c r="CD187" s="187">
        <f t="shared" si="381"/>
        <v>0</v>
      </c>
      <c r="CE187" s="187">
        <f t="shared" si="381"/>
        <v>0</v>
      </c>
      <c r="CF187" s="55">
        <f t="shared" si="381"/>
        <v>0</v>
      </c>
      <c r="CG187" s="55">
        <f t="shared" si="381"/>
        <v>0</v>
      </c>
      <c r="CH187" s="55">
        <f t="shared" si="381"/>
        <v>0</v>
      </c>
      <c r="CI187" s="55">
        <f t="shared" si="381"/>
        <v>0</v>
      </c>
      <c r="CJ187" s="55">
        <f t="shared" si="381"/>
        <v>1</v>
      </c>
      <c r="CK187" s="55">
        <f t="shared" si="381"/>
        <v>14416.975999999999</v>
      </c>
      <c r="CL187" s="55">
        <f t="shared" si="381"/>
        <v>15</v>
      </c>
      <c r="CM187" s="55">
        <f t="shared" si="381"/>
        <v>259505.568</v>
      </c>
      <c r="CN187" s="55">
        <f t="shared" si="381"/>
        <v>0</v>
      </c>
      <c r="CO187" s="55">
        <f t="shared" si="381"/>
        <v>0</v>
      </c>
      <c r="CP187" s="55">
        <f t="shared" si="381"/>
        <v>0</v>
      </c>
      <c r="CQ187" s="55">
        <f t="shared" si="381"/>
        <v>0</v>
      </c>
      <c r="CR187" s="55">
        <f t="shared" si="381"/>
        <v>0</v>
      </c>
      <c r="CS187" s="55">
        <f t="shared" si="381"/>
        <v>0</v>
      </c>
      <c r="CT187" s="55">
        <f t="shared" si="381"/>
        <v>0</v>
      </c>
      <c r="CU187" s="55">
        <f t="shared" si="381"/>
        <v>0</v>
      </c>
      <c r="CV187" s="55">
        <f t="shared" si="381"/>
        <v>0</v>
      </c>
      <c r="CW187" s="55">
        <f t="shared" si="381"/>
        <v>0</v>
      </c>
      <c r="CX187" s="55">
        <f t="shared" si="381"/>
        <v>0</v>
      </c>
      <c r="CY187" s="55">
        <f t="shared" si="381"/>
        <v>0</v>
      </c>
      <c r="CZ187" s="55">
        <f t="shared" si="381"/>
        <v>0</v>
      </c>
      <c r="DA187" s="55">
        <f t="shared" si="381"/>
        <v>0</v>
      </c>
      <c r="DB187" s="55">
        <f t="shared" si="381"/>
        <v>0</v>
      </c>
      <c r="DC187" s="55">
        <f t="shared" si="381"/>
        <v>0</v>
      </c>
      <c r="DD187" s="55">
        <f t="shared" si="381"/>
        <v>0</v>
      </c>
      <c r="DE187" s="55">
        <f t="shared" si="381"/>
        <v>0</v>
      </c>
      <c r="DF187" s="55">
        <f t="shared" si="381"/>
        <v>0</v>
      </c>
      <c r="DG187" s="55">
        <f t="shared" si="381"/>
        <v>0</v>
      </c>
      <c r="DH187" s="55">
        <f t="shared" si="381"/>
        <v>0</v>
      </c>
      <c r="DI187" s="55">
        <f t="shared" si="381"/>
        <v>0</v>
      </c>
      <c r="DJ187" s="55">
        <f t="shared" si="381"/>
        <v>0</v>
      </c>
      <c r="DK187" s="55">
        <f t="shared" si="381"/>
        <v>0</v>
      </c>
      <c r="DL187" s="55">
        <f t="shared" si="381"/>
        <v>0</v>
      </c>
      <c r="DM187" s="55">
        <f t="shared" si="381"/>
        <v>0</v>
      </c>
      <c r="DN187" s="55">
        <f t="shared" si="381"/>
        <v>0</v>
      </c>
      <c r="DO187" s="55">
        <f t="shared" si="381"/>
        <v>0</v>
      </c>
      <c r="DP187" s="55">
        <f t="shared" si="381"/>
        <v>0</v>
      </c>
      <c r="DQ187" s="55">
        <f t="shared" si="381"/>
        <v>0</v>
      </c>
      <c r="DR187" s="55">
        <f t="shared" si="381"/>
        <v>2</v>
      </c>
      <c r="DS187" s="55">
        <f t="shared" si="381"/>
        <v>34600.742400000003</v>
      </c>
      <c r="DT187" s="55">
        <f t="shared" si="381"/>
        <v>0</v>
      </c>
      <c r="DU187" s="55">
        <f t="shared" si="381"/>
        <v>0</v>
      </c>
      <c r="DV187" s="55">
        <f t="shared" si="381"/>
        <v>0</v>
      </c>
      <c r="DW187" s="55">
        <f t="shared" si="381"/>
        <v>0</v>
      </c>
      <c r="DX187" s="55">
        <f t="shared" si="381"/>
        <v>0</v>
      </c>
      <c r="DY187" s="55">
        <f t="shared" si="381"/>
        <v>0</v>
      </c>
      <c r="DZ187" s="55">
        <f t="shared" si="381"/>
        <v>0</v>
      </c>
      <c r="EA187" s="55">
        <f t="shared" si="381"/>
        <v>0</v>
      </c>
      <c r="EB187" s="55">
        <f t="shared" si="381"/>
        <v>0</v>
      </c>
      <c r="EC187" s="55">
        <f t="shared" si="381"/>
        <v>0</v>
      </c>
      <c r="ED187" s="55">
        <f t="shared" si="381"/>
        <v>0</v>
      </c>
      <c r="EE187" s="55">
        <f t="shared" si="381"/>
        <v>0</v>
      </c>
      <c r="EF187" s="55">
        <f t="shared" si="381"/>
        <v>0</v>
      </c>
      <c r="EG187" s="55">
        <f t="shared" si="381"/>
        <v>0</v>
      </c>
      <c r="EH187" s="187">
        <f t="shared" si="381"/>
        <v>0</v>
      </c>
      <c r="EI187" s="187">
        <f t="shared" si="381"/>
        <v>0</v>
      </c>
      <c r="EJ187" s="55">
        <f t="shared" si="381"/>
        <v>0</v>
      </c>
      <c r="EK187" s="55">
        <f t="shared" si="381"/>
        <v>0</v>
      </c>
      <c r="EL187" s="55">
        <f t="shared" si="381"/>
        <v>0</v>
      </c>
      <c r="EM187" s="55">
        <f t="shared" ref="EM187:EQ187" si="382">EM188</f>
        <v>0</v>
      </c>
      <c r="EN187" s="55"/>
      <c r="EO187" s="55"/>
      <c r="EP187" s="55">
        <f t="shared" si="382"/>
        <v>18</v>
      </c>
      <c r="EQ187" s="55">
        <f t="shared" si="382"/>
        <v>308523.28639999998</v>
      </c>
    </row>
    <row r="188" spans="1:147" ht="30" customHeight="1" x14ac:dyDescent="0.25">
      <c r="A188" s="13"/>
      <c r="B188" s="13">
        <v>123</v>
      </c>
      <c r="C188" s="126" t="s">
        <v>537</v>
      </c>
      <c r="D188" s="64" t="s">
        <v>538</v>
      </c>
      <c r="E188" s="15">
        <v>13916</v>
      </c>
      <c r="F188" s="75">
        <v>0.74</v>
      </c>
      <c r="G188" s="17"/>
      <c r="H188" s="49">
        <v>1</v>
      </c>
      <c r="I188" s="50"/>
      <c r="J188" s="48">
        <v>1.4</v>
      </c>
      <c r="K188" s="48">
        <v>1.68</v>
      </c>
      <c r="L188" s="48">
        <v>2.23</v>
      </c>
      <c r="M188" s="51">
        <v>2.57</v>
      </c>
      <c r="N188" s="19"/>
      <c r="O188" s="20">
        <f>N188*E188*F188*H188*J188*$O$9</f>
        <v>0</v>
      </c>
      <c r="P188" s="52"/>
      <c r="Q188" s="20">
        <f>P188*E188*F188*H188*J188*$Q$9</f>
        <v>0</v>
      </c>
      <c r="R188" s="21"/>
      <c r="S188" s="21">
        <f>R188*E188*F188*H188*J188*$S$9</f>
        <v>0</v>
      </c>
      <c r="T188" s="19"/>
      <c r="U188" s="20">
        <f>SUM(T188*E188*F188*H188*J188*$U$9)</f>
        <v>0</v>
      </c>
      <c r="V188" s="19"/>
      <c r="W188" s="21">
        <f>SUM(V188*E188*F188*H188*J188*$W$9)</f>
        <v>0</v>
      </c>
      <c r="X188" s="19"/>
      <c r="Y188" s="20">
        <f>SUM(X188*E188*F188*H188*J188*$Y$9)</f>
        <v>0</v>
      </c>
      <c r="Z188" s="21"/>
      <c r="AA188" s="20">
        <f>SUM(Z188*E188*F188*H188*J188*$AA$9)</f>
        <v>0</v>
      </c>
      <c r="AB188" s="20"/>
      <c r="AC188" s="20"/>
      <c r="AD188" s="21"/>
      <c r="AE188" s="20">
        <f>SUM(AD188*E188*F188*H188*J188*$AE$9)</f>
        <v>0</v>
      </c>
      <c r="AF188" s="21"/>
      <c r="AG188" s="20">
        <f>SUM(AF188*E188*F188*H188*K188*$AG$9)</f>
        <v>0</v>
      </c>
      <c r="AH188" s="21"/>
      <c r="AI188" s="20">
        <f>SUM(AH188*E188*F188*H188*K188*$AI$9)</f>
        <v>0</v>
      </c>
      <c r="AJ188" s="19"/>
      <c r="AK188" s="20">
        <f>SUM(AJ188*E188*F188*H188*J188*$AK$9)</f>
        <v>0</v>
      </c>
      <c r="AL188" s="21"/>
      <c r="AM188" s="21">
        <f>SUM(AL188*E188*F188*H188*J188*$AM$9)</f>
        <v>0</v>
      </c>
      <c r="AN188" s="19"/>
      <c r="AO188" s="20">
        <f>SUM(AN188*E188*F188*H188*J188*$AO$9)</f>
        <v>0</v>
      </c>
      <c r="AP188" s="19"/>
      <c r="AQ188" s="20">
        <f>SUM(AP188*E188*F188*H188*J188*$AQ$9)</f>
        <v>0</v>
      </c>
      <c r="AR188" s="21"/>
      <c r="AS188" s="20">
        <f>SUM(E188*F188*H188*J188*AR188*$AS$9)</f>
        <v>0</v>
      </c>
      <c r="AT188" s="21"/>
      <c r="AU188" s="20">
        <f>SUM(AT188*E188*F188*H188*J188*$AU$9)</f>
        <v>0</v>
      </c>
      <c r="AV188" s="19"/>
      <c r="AW188" s="20">
        <f>SUM(AV188*E188*F188*H188*J188*$AW$9)</f>
        <v>0</v>
      </c>
      <c r="AX188" s="19"/>
      <c r="AY188" s="21">
        <f>SUM(AX188*E188*F188*H188*J188*$AY$9)</f>
        <v>0</v>
      </c>
      <c r="AZ188" s="19"/>
      <c r="BA188" s="20">
        <f>SUM(AZ188*E188*F188*H188*J188*$BA$9)</f>
        <v>0</v>
      </c>
      <c r="BB188" s="19"/>
      <c r="BC188" s="20">
        <f>SUM(BB188*E188*F188*H188*J188*$BC$9)</f>
        <v>0</v>
      </c>
      <c r="BD188" s="19"/>
      <c r="BE188" s="20">
        <f>SUM(BD188*E188*F188*H188*J188*$BE$9)</f>
        <v>0</v>
      </c>
      <c r="BF188" s="19"/>
      <c r="BG188" s="20">
        <f>SUM(BF188*E188*F188*H188*J188*$BG$9)</f>
        <v>0</v>
      </c>
      <c r="BH188" s="19"/>
      <c r="BI188" s="20">
        <f>BH188*E188*F188*H188*J188*$BI$9</f>
        <v>0</v>
      </c>
      <c r="BJ188" s="19"/>
      <c r="BK188" s="20">
        <f>BJ188*E188*F188*H188*J188*$BK$9</f>
        <v>0</v>
      </c>
      <c r="BL188" s="19"/>
      <c r="BM188" s="20">
        <f>BL188*E188*F188*H188*J188*$BM$9</f>
        <v>0</v>
      </c>
      <c r="BN188" s="19"/>
      <c r="BO188" s="20">
        <f>SUM(BN188*E188*F188*H188*J188*$BO$9)</f>
        <v>0</v>
      </c>
      <c r="BP188" s="19"/>
      <c r="BQ188" s="20">
        <f>SUM(BP188*E188*F188*H188*J188*$BQ$9)</f>
        <v>0</v>
      </c>
      <c r="BR188" s="19"/>
      <c r="BS188" s="20">
        <f>SUM(BR188*E188*F188*H188*J188*$BS$9)</f>
        <v>0</v>
      </c>
      <c r="BT188" s="19"/>
      <c r="BU188" s="20">
        <f>SUM(BT188*E188*F188*H188*J188*$BU$9)</f>
        <v>0</v>
      </c>
      <c r="BV188" s="19"/>
      <c r="BW188" s="20">
        <f>SUM(BV188*E188*F188*H188*J188*$BW$9)</f>
        <v>0</v>
      </c>
      <c r="BX188" s="23"/>
      <c r="BY188" s="24">
        <f>BX188*E188*F188*H188*J188*$BY$9</f>
        <v>0</v>
      </c>
      <c r="BZ188" s="19"/>
      <c r="CA188" s="20">
        <f>SUM(BZ188*E188*F188*H188*J188*$CA$9)</f>
        <v>0</v>
      </c>
      <c r="CB188" s="21"/>
      <c r="CC188" s="20">
        <f>SUM(CB188*E188*F188*H188*J188*$CC$9)</f>
        <v>0</v>
      </c>
      <c r="CD188" s="19"/>
      <c r="CE188" s="20">
        <f>SUM(CD188*E188*F188*H188*J188*$CE$9)</f>
        <v>0</v>
      </c>
      <c r="CF188" s="19"/>
      <c r="CG188" s="20">
        <f>SUM(CF188*E188*F188*H188*J188*$CG$9)</f>
        <v>0</v>
      </c>
      <c r="CH188" s="19"/>
      <c r="CI188" s="20">
        <f>CH188*E188*F188*H188*J188*$CI$9</f>
        <v>0</v>
      </c>
      <c r="CJ188" s="19">
        <v>1</v>
      </c>
      <c r="CK188" s="20">
        <f>SUM(CJ188*E188*F188*H188*J188*$CK$9)</f>
        <v>14416.975999999999</v>
      </c>
      <c r="CL188" s="21">
        <v>15</v>
      </c>
      <c r="CM188" s="20">
        <f>SUM(CL188*E188*F188*H188*K188*$CM$9)</f>
        <v>259505.568</v>
      </c>
      <c r="CN188" s="19"/>
      <c r="CO188" s="20">
        <f>SUM(CN188*E188*F188*H188*K188*$CO$9)</f>
        <v>0</v>
      </c>
      <c r="CP188" s="19"/>
      <c r="CQ188" s="20">
        <f>SUM(CP188*E188*F188*H188*K188*$CQ$9)</f>
        <v>0</v>
      </c>
      <c r="CR188" s="21"/>
      <c r="CS188" s="20">
        <f>SUM(CR188*E188*F188*H188*K188*$CS$9)</f>
        <v>0</v>
      </c>
      <c r="CT188" s="21"/>
      <c r="CU188" s="20">
        <f>SUM(CT188*E188*F188*H188*K188*$CU$9)</f>
        <v>0</v>
      </c>
      <c r="CV188" s="21"/>
      <c r="CW188" s="20">
        <f>SUM(CV188*E188*F188*H188*K188*$CW$9)</f>
        <v>0</v>
      </c>
      <c r="CX188" s="19"/>
      <c r="CY188" s="20">
        <f>SUM(CX188*E188*F188*H188*K188*$CY$9)</f>
        <v>0</v>
      </c>
      <c r="CZ188" s="19"/>
      <c r="DA188" s="20">
        <f>SUM(CZ188*E188*F188*H188*K188*$DA$9)</f>
        <v>0</v>
      </c>
      <c r="DB188" s="19"/>
      <c r="DC188" s="20">
        <f>SUM(DB188*E188*F188*H188*K188*$DC$9)</f>
        <v>0</v>
      </c>
      <c r="DD188" s="21"/>
      <c r="DE188" s="20">
        <f>SUM(DD188*E188*F188*H188*K188*$DE$9)</f>
        <v>0</v>
      </c>
      <c r="DF188" s="19"/>
      <c r="DG188" s="20">
        <f>SUM(DF188*E188*F188*H188*K188*$DG$9)</f>
        <v>0</v>
      </c>
      <c r="DH188" s="19"/>
      <c r="DI188" s="20">
        <f>SUM(DH188*E188*F188*H188*K188*$DI$9)</f>
        <v>0</v>
      </c>
      <c r="DJ188" s="19"/>
      <c r="DK188" s="20">
        <f>SUM(DJ188*E188*F188*H188*K188*$DK$9)</f>
        <v>0</v>
      </c>
      <c r="DL188" s="19"/>
      <c r="DM188" s="21">
        <f>SUM(DL188*E188*F188*H188*K188*$DM$9)</f>
        <v>0</v>
      </c>
      <c r="DN188" s="19"/>
      <c r="DO188" s="20">
        <f>SUM(DN188*E188*F188*H188*K188*$DO$9)</f>
        <v>0</v>
      </c>
      <c r="DP188" s="19"/>
      <c r="DQ188" s="20">
        <f>DP188*E188*F188*H188*K188*$DQ$9</f>
        <v>0</v>
      </c>
      <c r="DR188" s="19">
        <v>2</v>
      </c>
      <c r="DS188" s="20">
        <f>SUM(DR188*E188*F188*H188*K188*$DS$9)</f>
        <v>34600.742400000003</v>
      </c>
      <c r="DT188" s="19"/>
      <c r="DU188" s="20">
        <f>SUM(DT188*E188*F188*H188*K188*$DU$9)</f>
        <v>0</v>
      </c>
      <c r="DV188" s="19"/>
      <c r="DW188" s="20">
        <f>SUM(DV188*E188*F188*H188*L188*$DW$9)</f>
        <v>0</v>
      </c>
      <c r="DX188" s="19"/>
      <c r="DY188" s="20">
        <f>SUM(DX188*E188*F188*H188*M188*$DY$9)</f>
        <v>0</v>
      </c>
      <c r="DZ188" s="19"/>
      <c r="EA188" s="20">
        <f>SUM(DZ188*E188*F188*H188*J188*$EA$9)</f>
        <v>0</v>
      </c>
      <c r="EB188" s="19"/>
      <c r="EC188" s="20">
        <f>SUM(EB188*E188*F188*H188*J188*$EC$9)</f>
        <v>0</v>
      </c>
      <c r="ED188" s="19"/>
      <c r="EE188" s="20">
        <f>SUM(ED188*E188*F188*H188*J188*$EE$9)</f>
        <v>0</v>
      </c>
      <c r="EF188" s="19"/>
      <c r="EG188" s="20">
        <f>SUM(EF188*E188*F188*H188*J188*$EG$9)</f>
        <v>0</v>
      </c>
      <c r="EH188" s="19"/>
      <c r="EI188" s="20">
        <f>EH188*E188*F188*H188*J188*$EI$9</f>
        <v>0</v>
      </c>
      <c r="EJ188" s="19"/>
      <c r="EK188" s="20">
        <f>EJ188*E188*F188*H188*J188*$EK$9</f>
        <v>0</v>
      </c>
      <c r="EL188" s="19"/>
      <c r="EM188" s="20"/>
      <c r="EN188" s="25"/>
      <c r="EO188" s="25"/>
      <c r="EP188" s="26">
        <f>SUM(N188,X188,P188,R188,Z188,T188,V188,AD188,AF188,AH188,AJ188,AL188,AR188,AT188,AV188,AP188,CL188,CR188,CV188,BZ188,CB188,DB188,DD188,DF188,DH188,DJ188,DL188,DN188,AX188,AN188,AZ188,BB188,BD188,BF188,BH188,BJ188,BL188,BN188,BP188,BR188,BT188,ED188,EF188,DZ188,EB188,BV188,BX188,CT188,CN188,CP188,CX188,CZ188,CD188,CF188,CH188,CJ188,DP188,DR188,DT188,DV188,DX188,EH188,EJ188,EL188)</f>
        <v>18</v>
      </c>
      <c r="EQ188" s="26">
        <f>SUM(O188,Y188,Q188,S188,AA188,U188,W188,AE188,AG188,AI188,AK188,AM188,AS188,AU188,AW188,AQ188,CM188,CS188,CW188,CA188,CC188,DC188,DE188,DG188,DI188,DK188,DM188,DO188,AY188,AO188,BA188,BC188,BE188,BG188,BI188,BK188,BM188,BO188,BQ188,BS188,BU188,EE188,EG188,EA188,EC188,BW188,BY188,CU188,CO188,CQ188,CY188,DA188,CE188,CG188,CI188,CK188,DQ188,DS188,DU188,DW188,DY188,EI188,EK188,EM188)</f>
        <v>308523.28639999998</v>
      </c>
    </row>
    <row r="189" spans="1:147" s="132" customFormat="1" ht="15" customHeight="1" x14ac:dyDescent="0.25">
      <c r="A189" s="182">
        <v>28</v>
      </c>
      <c r="B189" s="188"/>
      <c r="C189" s="201" t="s">
        <v>539</v>
      </c>
      <c r="D189" s="199" t="s">
        <v>540</v>
      </c>
      <c r="E189" s="189">
        <v>13916</v>
      </c>
      <c r="F189" s="190"/>
      <c r="G189" s="191"/>
      <c r="H189" s="185"/>
      <c r="I189" s="193"/>
      <c r="J189" s="196">
        <v>1.4</v>
      </c>
      <c r="K189" s="196">
        <v>1.68</v>
      </c>
      <c r="L189" s="196">
        <v>2.23</v>
      </c>
      <c r="M189" s="195">
        <v>2.57</v>
      </c>
      <c r="N189" s="55">
        <f>N190</f>
        <v>0</v>
      </c>
      <c r="O189" s="55">
        <f t="shared" ref="O189:BZ189" si="383">O190</f>
        <v>0</v>
      </c>
      <c r="P189" s="55">
        <f t="shared" si="383"/>
        <v>0</v>
      </c>
      <c r="Q189" s="55">
        <f t="shared" si="383"/>
        <v>0</v>
      </c>
      <c r="R189" s="55">
        <f t="shared" si="383"/>
        <v>0</v>
      </c>
      <c r="S189" s="55">
        <f t="shared" si="383"/>
        <v>0</v>
      </c>
      <c r="T189" s="187">
        <f t="shared" si="383"/>
        <v>0</v>
      </c>
      <c r="U189" s="187">
        <f t="shared" si="383"/>
        <v>0</v>
      </c>
      <c r="V189" s="55">
        <f t="shared" si="383"/>
        <v>0</v>
      </c>
      <c r="W189" s="55">
        <f t="shared" si="383"/>
        <v>0</v>
      </c>
      <c r="X189" s="55">
        <f t="shared" si="383"/>
        <v>0</v>
      </c>
      <c r="Y189" s="55">
        <f t="shared" si="383"/>
        <v>0</v>
      </c>
      <c r="Z189" s="55">
        <f t="shared" si="383"/>
        <v>0</v>
      </c>
      <c r="AA189" s="55">
        <f t="shared" si="383"/>
        <v>0</v>
      </c>
      <c r="AB189" s="55">
        <f t="shared" si="383"/>
        <v>0</v>
      </c>
      <c r="AC189" s="55">
        <f t="shared" si="383"/>
        <v>0</v>
      </c>
      <c r="AD189" s="55">
        <f t="shared" si="383"/>
        <v>0</v>
      </c>
      <c r="AE189" s="55">
        <f t="shared" si="383"/>
        <v>0</v>
      </c>
      <c r="AF189" s="55">
        <f t="shared" si="383"/>
        <v>0</v>
      </c>
      <c r="AG189" s="55">
        <f t="shared" si="383"/>
        <v>0</v>
      </c>
      <c r="AH189" s="55">
        <f t="shared" si="383"/>
        <v>0</v>
      </c>
      <c r="AI189" s="55">
        <f t="shared" si="383"/>
        <v>0</v>
      </c>
      <c r="AJ189" s="55">
        <f t="shared" si="383"/>
        <v>0</v>
      </c>
      <c r="AK189" s="55">
        <f t="shared" si="383"/>
        <v>0</v>
      </c>
      <c r="AL189" s="55">
        <f t="shared" si="383"/>
        <v>0</v>
      </c>
      <c r="AM189" s="55">
        <f t="shared" si="383"/>
        <v>0</v>
      </c>
      <c r="AN189" s="55">
        <f t="shared" si="383"/>
        <v>0</v>
      </c>
      <c r="AO189" s="55">
        <f t="shared" si="383"/>
        <v>0</v>
      </c>
      <c r="AP189" s="187">
        <f t="shared" si="383"/>
        <v>0</v>
      </c>
      <c r="AQ189" s="187">
        <f t="shared" si="383"/>
        <v>0</v>
      </c>
      <c r="AR189" s="55">
        <f t="shared" si="383"/>
        <v>0</v>
      </c>
      <c r="AS189" s="55">
        <f t="shared" si="383"/>
        <v>0</v>
      </c>
      <c r="AT189" s="55">
        <f t="shared" si="383"/>
        <v>0</v>
      </c>
      <c r="AU189" s="55">
        <f t="shared" si="383"/>
        <v>0</v>
      </c>
      <c r="AV189" s="55">
        <f t="shared" si="383"/>
        <v>0</v>
      </c>
      <c r="AW189" s="55">
        <f t="shared" si="383"/>
        <v>0</v>
      </c>
      <c r="AX189" s="187">
        <f t="shared" si="383"/>
        <v>0</v>
      </c>
      <c r="AY189" s="187">
        <f t="shared" si="383"/>
        <v>0</v>
      </c>
      <c r="AZ189" s="55">
        <f t="shared" si="383"/>
        <v>0</v>
      </c>
      <c r="BA189" s="55">
        <f t="shared" si="383"/>
        <v>0</v>
      </c>
      <c r="BB189" s="55">
        <f t="shared" si="383"/>
        <v>0</v>
      </c>
      <c r="BC189" s="55">
        <f t="shared" si="383"/>
        <v>0</v>
      </c>
      <c r="BD189" s="55">
        <f t="shared" si="383"/>
        <v>0</v>
      </c>
      <c r="BE189" s="55">
        <f t="shared" si="383"/>
        <v>0</v>
      </c>
      <c r="BF189" s="55">
        <f t="shared" si="383"/>
        <v>0</v>
      </c>
      <c r="BG189" s="55">
        <f t="shared" si="383"/>
        <v>0</v>
      </c>
      <c r="BH189" s="55">
        <f t="shared" si="383"/>
        <v>0</v>
      </c>
      <c r="BI189" s="55">
        <f t="shared" si="383"/>
        <v>0</v>
      </c>
      <c r="BJ189" s="55">
        <f t="shared" si="383"/>
        <v>0</v>
      </c>
      <c r="BK189" s="55">
        <f t="shared" si="383"/>
        <v>0</v>
      </c>
      <c r="BL189" s="55">
        <f t="shared" si="383"/>
        <v>0</v>
      </c>
      <c r="BM189" s="55">
        <f t="shared" si="383"/>
        <v>0</v>
      </c>
      <c r="BN189" s="55">
        <f t="shared" si="383"/>
        <v>0</v>
      </c>
      <c r="BO189" s="55">
        <f t="shared" si="383"/>
        <v>0</v>
      </c>
      <c r="BP189" s="55">
        <f t="shared" si="383"/>
        <v>0</v>
      </c>
      <c r="BQ189" s="55">
        <f t="shared" si="383"/>
        <v>0</v>
      </c>
      <c r="BR189" s="55">
        <f t="shared" si="383"/>
        <v>0</v>
      </c>
      <c r="BS189" s="55">
        <f t="shared" si="383"/>
        <v>0</v>
      </c>
      <c r="BT189" s="55">
        <f t="shared" si="383"/>
        <v>0</v>
      </c>
      <c r="BU189" s="55">
        <f t="shared" si="383"/>
        <v>0</v>
      </c>
      <c r="BV189" s="55">
        <f t="shared" si="383"/>
        <v>0</v>
      </c>
      <c r="BW189" s="55">
        <f t="shared" si="383"/>
        <v>0</v>
      </c>
      <c r="BX189" s="55">
        <f t="shared" si="383"/>
        <v>0</v>
      </c>
      <c r="BY189" s="55">
        <f t="shared" si="383"/>
        <v>0</v>
      </c>
      <c r="BZ189" s="55">
        <f t="shared" si="383"/>
        <v>0</v>
      </c>
      <c r="CA189" s="55">
        <f t="shared" ref="CA189:EL189" si="384">CA190</f>
        <v>0</v>
      </c>
      <c r="CB189" s="55">
        <f t="shared" si="384"/>
        <v>0</v>
      </c>
      <c r="CC189" s="55">
        <f t="shared" si="384"/>
        <v>0</v>
      </c>
      <c r="CD189" s="187">
        <f t="shared" si="384"/>
        <v>0</v>
      </c>
      <c r="CE189" s="187">
        <f t="shared" si="384"/>
        <v>0</v>
      </c>
      <c r="CF189" s="55">
        <f t="shared" si="384"/>
        <v>0</v>
      </c>
      <c r="CG189" s="55">
        <f t="shared" si="384"/>
        <v>0</v>
      </c>
      <c r="CH189" s="55">
        <f t="shared" si="384"/>
        <v>0</v>
      </c>
      <c r="CI189" s="55">
        <f t="shared" si="384"/>
        <v>0</v>
      </c>
      <c r="CJ189" s="55">
        <f t="shared" si="384"/>
        <v>0</v>
      </c>
      <c r="CK189" s="55">
        <f t="shared" si="384"/>
        <v>0</v>
      </c>
      <c r="CL189" s="55">
        <f t="shared" si="384"/>
        <v>0</v>
      </c>
      <c r="CM189" s="55">
        <f t="shared" si="384"/>
        <v>0</v>
      </c>
      <c r="CN189" s="55">
        <f t="shared" si="384"/>
        <v>0</v>
      </c>
      <c r="CO189" s="55">
        <f t="shared" si="384"/>
        <v>0</v>
      </c>
      <c r="CP189" s="55">
        <f t="shared" si="384"/>
        <v>0</v>
      </c>
      <c r="CQ189" s="55">
        <f t="shared" si="384"/>
        <v>0</v>
      </c>
      <c r="CR189" s="55">
        <f t="shared" si="384"/>
        <v>0</v>
      </c>
      <c r="CS189" s="55">
        <f t="shared" si="384"/>
        <v>0</v>
      </c>
      <c r="CT189" s="55">
        <f t="shared" si="384"/>
        <v>0</v>
      </c>
      <c r="CU189" s="55">
        <f t="shared" si="384"/>
        <v>0</v>
      </c>
      <c r="CV189" s="55">
        <f t="shared" si="384"/>
        <v>0</v>
      </c>
      <c r="CW189" s="55">
        <f t="shared" si="384"/>
        <v>0</v>
      </c>
      <c r="CX189" s="55">
        <f t="shared" si="384"/>
        <v>0</v>
      </c>
      <c r="CY189" s="55">
        <f t="shared" si="384"/>
        <v>0</v>
      </c>
      <c r="CZ189" s="55">
        <f t="shared" si="384"/>
        <v>0</v>
      </c>
      <c r="DA189" s="55">
        <f t="shared" si="384"/>
        <v>0</v>
      </c>
      <c r="DB189" s="55">
        <f t="shared" si="384"/>
        <v>0</v>
      </c>
      <c r="DC189" s="55">
        <f t="shared" si="384"/>
        <v>0</v>
      </c>
      <c r="DD189" s="55">
        <f t="shared" si="384"/>
        <v>0</v>
      </c>
      <c r="DE189" s="55">
        <f t="shared" si="384"/>
        <v>0</v>
      </c>
      <c r="DF189" s="55">
        <f t="shared" si="384"/>
        <v>0</v>
      </c>
      <c r="DG189" s="55">
        <f t="shared" si="384"/>
        <v>0</v>
      </c>
      <c r="DH189" s="55">
        <f t="shared" si="384"/>
        <v>0</v>
      </c>
      <c r="DI189" s="55">
        <f t="shared" si="384"/>
        <v>0</v>
      </c>
      <c r="DJ189" s="55">
        <f t="shared" si="384"/>
        <v>0</v>
      </c>
      <c r="DK189" s="55">
        <f t="shared" si="384"/>
        <v>0</v>
      </c>
      <c r="DL189" s="55">
        <f t="shared" si="384"/>
        <v>0</v>
      </c>
      <c r="DM189" s="55">
        <f t="shared" si="384"/>
        <v>0</v>
      </c>
      <c r="DN189" s="55">
        <f t="shared" si="384"/>
        <v>0</v>
      </c>
      <c r="DO189" s="55">
        <f t="shared" si="384"/>
        <v>0</v>
      </c>
      <c r="DP189" s="55">
        <f t="shared" si="384"/>
        <v>0</v>
      </c>
      <c r="DQ189" s="55">
        <f t="shared" si="384"/>
        <v>0</v>
      </c>
      <c r="DR189" s="55">
        <f t="shared" si="384"/>
        <v>0</v>
      </c>
      <c r="DS189" s="55">
        <f t="shared" si="384"/>
        <v>0</v>
      </c>
      <c r="DT189" s="55">
        <f t="shared" si="384"/>
        <v>0</v>
      </c>
      <c r="DU189" s="55">
        <f t="shared" si="384"/>
        <v>0</v>
      </c>
      <c r="DV189" s="55">
        <f t="shared" si="384"/>
        <v>0</v>
      </c>
      <c r="DW189" s="55">
        <f t="shared" si="384"/>
        <v>0</v>
      </c>
      <c r="DX189" s="55">
        <f t="shared" si="384"/>
        <v>0</v>
      </c>
      <c r="DY189" s="55">
        <f t="shared" si="384"/>
        <v>0</v>
      </c>
      <c r="DZ189" s="55">
        <f t="shared" si="384"/>
        <v>0</v>
      </c>
      <c r="EA189" s="55">
        <f t="shared" si="384"/>
        <v>0</v>
      </c>
      <c r="EB189" s="55">
        <f t="shared" si="384"/>
        <v>0</v>
      </c>
      <c r="EC189" s="55">
        <f t="shared" si="384"/>
        <v>0</v>
      </c>
      <c r="ED189" s="55">
        <f t="shared" si="384"/>
        <v>0</v>
      </c>
      <c r="EE189" s="55">
        <f t="shared" si="384"/>
        <v>0</v>
      </c>
      <c r="EF189" s="55">
        <f t="shared" si="384"/>
        <v>0</v>
      </c>
      <c r="EG189" s="55">
        <f t="shared" si="384"/>
        <v>0</v>
      </c>
      <c r="EH189" s="187">
        <f t="shared" si="384"/>
        <v>0</v>
      </c>
      <c r="EI189" s="187">
        <f t="shared" si="384"/>
        <v>0</v>
      </c>
      <c r="EJ189" s="55">
        <f t="shared" si="384"/>
        <v>0</v>
      </c>
      <c r="EK189" s="55">
        <f t="shared" si="384"/>
        <v>0</v>
      </c>
      <c r="EL189" s="55">
        <f t="shared" si="384"/>
        <v>0</v>
      </c>
      <c r="EM189" s="55">
        <f t="shared" ref="EM189:EQ189" si="385">EM190</f>
        <v>0</v>
      </c>
      <c r="EN189" s="55"/>
      <c r="EO189" s="55"/>
      <c r="EP189" s="55">
        <f t="shared" si="385"/>
        <v>0</v>
      </c>
      <c r="EQ189" s="55">
        <f t="shared" si="385"/>
        <v>0</v>
      </c>
    </row>
    <row r="190" spans="1:147" ht="30" customHeight="1" x14ac:dyDescent="0.25">
      <c r="A190" s="13"/>
      <c r="B190" s="13">
        <v>124</v>
      </c>
      <c r="C190" s="126" t="s">
        <v>541</v>
      </c>
      <c r="D190" s="63" t="s">
        <v>542</v>
      </c>
      <c r="E190" s="15">
        <v>13916</v>
      </c>
      <c r="F190" s="16">
        <v>1.32</v>
      </c>
      <c r="G190" s="17"/>
      <c r="H190" s="49">
        <v>1</v>
      </c>
      <c r="I190" s="50"/>
      <c r="J190" s="48">
        <v>1.4</v>
      </c>
      <c r="K190" s="48">
        <v>1.68</v>
      </c>
      <c r="L190" s="48">
        <v>2.23</v>
      </c>
      <c r="M190" s="51">
        <v>2.57</v>
      </c>
      <c r="N190" s="19"/>
      <c r="O190" s="20">
        <f>N190*E190*F190*H190*J190*$O$9</f>
        <v>0</v>
      </c>
      <c r="P190" s="52"/>
      <c r="Q190" s="20">
        <f>P190*E190*F190*H190*J190*$Q$9</f>
        <v>0</v>
      </c>
      <c r="R190" s="21"/>
      <c r="S190" s="21">
        <f>R190*E190*F190*H190*J190*$S$9</f>
        <v>0</v>
      </c>
      <c r="T190" s="19"/>
      <c r="U190" s="20">
        <f>SUM(T190*E190*F190*H190*J190*$U$9)</f>
        <v>0</v>
      </c>
      <c r="V190" s="19"/>
      <c r="W190" s="21">
        <f>SUM(V190*E190*F190*H190*J190*$W$9)</f>
        <v>0</v>
      </c>
      <c r="X190" s="19"/>
      <c r="Y190" s="20">
        <f>SUM(X190*E190*F190*H190*J190*$Y$9)</f>
        <v>0</v>
      </c>
      <c r="Z190" s="21"/>
      <c r="AA190" s="20">
        <f>SUM(Z190*E190*F190*H190*J190*$AA$9)</f>
        <v>0</v>
      </c>
      <c r="AB190" s="20"/>
      <c r="AC190" s="20"/>
      <c r="AD190" s="21"/>
      <c r="AE190" s="20">
        <f>SUM(AD190*E190*F190*H190*J190*$AE$9)</f>
        <v>0</v>
      </c>
      <c r="AF190" s="21"/>
      <c r="AG190" s="20">
        <f>SUM(AF190*E190*F190*H190*K190*$AG$9)</f>
        <v>0</v>
      </c>
      <c r="AH190" s="21"/>
      <c r="AI190" s="20">
        <f>SUM(AH190*E190*F190*H190*K190*$AI$9)</f>
        <v>0</v>
      </c>
      <c r="AJ190" s="19"/>
      <c r="AK190" s="20">
        <f>SUM(AJ190*E190*F190*H190*J190*$AK$9)</f>
        <v>0</v>
      </c>
      <c r="AL190" s="21"/>
      <c r="AM190" s="21">
        <f>SUM(AL190*E190*F190*H190*J190*$AM$9)</f>
        <v>0</v>
      </c>
      <c r="AN190" s="19"/>
      <c r="AO190" s="20">
        <f>SUM(AN190*E190*F190*H190*J190*$AO$9)</f>
        <v>0</v>
      </c>
      <c r="AP190" s="19"/>
      <c r="AQ190" s="20">
        <f>SUM(AP190*E190*F190*H190*J190*$AQ$9)</f>
        <v>0</v>
      </c>
      <c r="AR190" s="21"/>
      <c r="AS190" s="20">
        <f>SUM(E190*F190*H190*J190*AR190*$AS$9)</f>
        <v>0</v>
      </c>
      <c r="AT190" s="21"/>
      <c r="AU190" s="20">
        <f>SUM(AT190*E190*F190*H190*J190*$AU$9)</f>
        <v>0</v>
      </c>
      <c r="AV190" s="19"/>
      <c r="AW190" s="20">
        <f>SUM(AV190*E190*F190*H190*J190*$AW$9)</f>
        <v>0</v>
      </c>
      <c r="AX190" s="19"/>
      <c r="AY190" s="21">
        <f>SUM(AX190*E190*F190*H190*J190*$AY$9)</f>
        <v>0</v>
      </c>
      <c r="AZ190" s="19"/>
      <c r="BA190" s="20">
        <f>SUM(AZ190*E190*F190*H190*J190*$BA$9)</f>
        <v>0</v>
      </c>
      <c r="BB190" s="19"/>
      <c r="BC190" s="20">
        <f>SUM(BB190*E190*F190*H190*J190*$BC$9)</f>
        <v>0</v>
      </c>
      <c r="BD190" s="19"/>
      <c r="BE190" s="20">
        <f>SUM(BD190*E190*F190*H190*J190*$BE$9)</f>
        <v>0</v>
      </c>
      <c r="BF190" s="19"/>
      <c r="BG190" s="20">
        <f>SUM(BF190*E190*F190*H190*J190*$BG$9)</f>
        <v>0</v>
      </c>
      <c r="BH190" s="19"/>
      <c r="BI190" s="20">
        <f>BH190*E190*F190*H190*J190*$BI$9</f>
        <v>0</v>
      </c>
      <c r="BJ190" s="19"/>
      <c r="BK190" s="20">
        <f>BJ190*E190*F190*H190*J190*$BK$9</f>
        <v>0</v>
      </c>
      <c r="BL190" s="19"/>
      <c r="BM190" s="20">
        <f>BL190*E190*F190*H190*J190*$BM$9</f>
        <v>0</v>
      </c>
      <c r="BN190" s="19"/>
      <c r="BO190" s="20">
        <f>SUM(BN190*E190*F190*H190*J190*$BO$9)</f>
        <v>0</v>
      </c>
      <c r="BP190" s="19"/>
      <c r="BQ190" s="20">
        <f>SUM(BP190*E190*F190*H190*J190*$BQ$9)</f>
        <v>0</v>
      </c>
      <c r="BR190" s="19"/>
      <c r="BS190" s="20">
        <f>SUM(BR190*E190*F190*H190*J190*$BS$9)</f>
        <v>0</v>
      </c>
      <c r="BT190" s="19"/>
      <c r="BU190" s="20">
        <f>SUM(BT190*E190*F190*H190*J190*$BU$9)</f>
        <v>0</v>
      </c>
      <c r="BV190" s="19"/>
      <c r="BW190" s="20">
        <f>SUM(BV190*E190*F190*H190*J190*$BW$9)</f>
        <v>0</v>
      </c>
      <c r="BX190" s="23"/>
      <c r="BY190" s="24">
        <f>BX190*E190*F190*H190*J190*$BY$9</f>
        <v>0</v>
      </c>
      <c r="BZ190" s="19"/>
      <c r="CA190" s="20">
        <f>SUM(BZ190*E190*F190*H190*J190*$CA$9)</f>
        <v>0</v>
      </c>
      <c r="CB190" s="21"/>
      <c r="CC190" s="20">
        <f>SUM(CB190*E190*F190*H190*J190*$CC$9)</f>
        <v>0</v>
      </c>
      <c r="CD190" s="19"/>
      <c r="CE190" s="20">
        <f>SUM(CD190*E190*F190*H190*J190*$CE$9)</f>
        <v>0</v>
      </c>
      <c r="CF190" s="19"/>
      <c r="CG190" s="20">
        <f>SUM(CF190*E190*F190*H190*J190*$CG$9)</f>
        <v>0</v>
      </c>
      <c r="CH190" s="19"/>
      <c r="CI190" s="20">
        <f>CH190*E190*F190*H190*J190*$CI$9</f>
        <v>0</v>
      </c>
      <c r="CJ190" s="55"/>
      <c r="CK190" s="20">
        <f>SUM(CJ190*E190*F190*H190*J190*$CK$9)</f>
        <v>0</v>
      </c>
      <c r="CL190" s="21"/>
      <c r="CM190" s="20">
        <f>SUM(CL190*E190*F190*H190*K190*$CM$9)</f>
        <v>0</v>
      </c>
      <c r="CN190" s="19"/>
      <c r="CO190" s="20">
        <f>SUM(CN190*E190*F190*H190*K190*$CO$9)</f>
        <v>0</v>
      </c>
      <c r="CP190" s="19"/>
      <c r="CQ190" s="20">
        <f>SUM(CP190*E190*F190*H190*K190*$CQ$9)</f>
        <v>0</v>
      </c>
      <c r="CR190" s="21"/>
      <c r="CS190" s="20">
        <f>SUM(CR190*E190*F190*H190*K190*$CS$9)</f>
        <v>0</v>
      </c>
      <c r="CT190" s="21"/>
      <c r="CU190" s="20">
        <f>SUM(CT190*E190*F190*H190*K190*$CU$9)</f>
        <v>0</v>
      </c>
      <c r="CV190" s="21"/>
      <c r="CW190" s="20">
        <f>SUM(CV190*E190*F190*H190*K190*$CW$9)</f>
        <v>0</v>
      </c>
      <c r="CX190" s="19"/>
      <c r="CY190" s="20">
        <f>SUM(CX190*E190*F190*H190*K190*$CY$9)</f>
        <v>0</v>
      </c>
      <c r="CZ190" s="19"/>
      <c r="DA190" s="20">
        <f>SUM(CZ190*E190*F190*H190*K190*$DA$9)</f>
        <v>0</v>
      </c>
      <c r="DB190" s="19"/>
      <c r="DC190" s="20">
        <f>SUM(DB190*E190*F190*H190*K190*$DC$9)</f>
        <v>0</v>
      </c>
      <c r="DD190" s="21"/>
      <c r="DE190" s="20">
        <f>SUM(DD190*E190*F190*H190*K190*$DE$9)</f>
        <v>0</v>
      </c>
      <c r="DF190" s="19"/>
      <c r="DG190" s="20">
        <f>SUM(DF190*E190*F190*H190*K190*$DG$9)</f>
        <v>0</v>
      </c>
      <c r="DH190" s="19"/>
      <c r="DI190" s="20">
        <f>SUM(DH190*E190*F190*H190*K190*$DI$9)</f>
        <v>0</v>
      </c>
      <c r="DJ190" s="19"/>
      <c r="DK190" s="20">
        <f>SUM(DJ190*E190*F190*H190*K190*$DK$9)</f>
        <v>0</v>
      </c>
      <c r="DL190" s="19"/>
      <c r="DM190" s="21">
        <f>SUM(DL190*E190*F190*H190*K190*$DM$9)</f>
        <v>0</v>
      </c>
      <c r="DN190" s="19"/>
      <c r="DO190" s="20">
        <f>SUM(DN190*E190*F190*H190*K190*$DO$9)</f>
        <v>0</v>
      </c>
      <c r="DP190" s="19"/>
      <c r="DQ190" s="20">
        <f>DP190*E190*F190*H190*K190*$DQ$9</f>
        <v>0</v>
      </c>
      <c r="DR190" s="19"/>
      <c r="DS190" s="20">
        <f>SUM(DR190*E190*F190*H190*K190*$DS$9)</f>
        <v>0</v>
      </c>
      <c r="DT190" s="19"/>
      <c r="DU190" s="20">
        <f>SUM(DT190*E190*F190*H190*K190*$DU$9)</f>
        <v>0</v>
      </c>
      <c r="DV190" s="19"/>
      <c r="DW190" s="20">
        <f>SUM(DV190*E190*F190*H190*L190*$DW$9)</f>
        <v>0</v>
      </c>
      <c r="DX190" s="19"/>
      <c r="DY190" s="20">
        <f>SUM(DX190*E190*F190*H190*M190*$DY$9)</f>
        <v>0</v>
      </c>
      <c r="DZ190" s="19"/>
      <c r="EA190" s="20">
        <f>SUM(DZ190*E190*F190*H190*J190*$EA$9)</f>
        <v>0</v>
      </c>
      <c r="EB190" s="19"/>
      <c r="EC190" s="20">
        <f>SUM(EB190*E190*F190*H190*J190*$EC$9)</f>
        <v>0</v>
      </c>
      <c r="ED190" s="19"/>
      <c r="EE190" s="20">
        <f>SUM(ED190*E190*F190*H190*J190*$EE$9)</f>
        <v>0</v>
      </c>
      <c r="EF190" s="19"/>
      <c r="EG190" s="20">
        <f>SUM(EF190*E190*F190*H190*J190*$EG$9)</f>
        <v>0</v>
      </c>
      <c r="EH190" s="19"/>
      <c r="EI190" s="20">
        <f>EH190*E190*F190*H190*J190*$EI$9</f>
        <v>0</v>
      </c>
      <c r="EJ190" s="19"/>
      <c r="EK190" s="20">
        <f>EJ190*E190*F190*H190*J190*$EK$9</f>
        <v>0</v>
      </c>
      <c r="EL190" s="19"/>
      <c r="EM190" s="20"/>
      <c r="EN190" s="25"/>
      <c r="EO190" s="25"/>
      <c r="EP190" s="26">
        <f>SUM(N190,X190,P190,R190,Z190,T190,V190,AD190,AF190,AH190,AJ190,AL190,AR190,AT190,AV190,AP190,CL190,CR190,CV190,BZ190,CB190,DB190,DD190,DF190,DH190,DJ190,DL190,DN190,AX190,AN190,AZ190,BB190,BD190,BF190,BH190,BJ190,BL190,BN190,BP190,BR190,BT190,ED190,EF190,DZ190,EB190,BV190,BX190,CT190,CN190,CP190,CX190,CZ190,CD190,CF190,CH190,CJ190,DP190,DR190,DT190,DV190,DX190,EH190,EJ190,EL190)</f>
        <v>0</v>
      </c>
      <c r="EQ190" s="26">
        <f>SUM(O190,Y190,Q190,S190,AA190,U190,W190,AE190,AG190,AI190,AK190,AM190,AS190,AU190,AW190,AQ190,CM190,CS190,CW190,CA190,CC190,DC190,DE190,DG190,DI190,DK190,DM190,DO190,AY190,AO190,BA190,BC190,BE190,BG190,BI190,BK190,BM190,BO190,BQ190,BS190,BU190,EE190,EG190,EA190,EC190,BW190,BY190,CU190,CO190,CQ190,CY190,DA190,CE190,CG190,CI190,CK190,DQ190,DS190,DU190,DW190,DY190,EI190,EK190,EM190)</f>
        <v>0</v>
      </c>
    </row>
    <row r="191" spans="1:147" s="132" customFormat="1" ht="15" x14ac:dyDescent="0.25">
      <c r="A191" s="182">
        <v>29</v>
      </c>
      <c r="B191" s="182"/>
      <c r="C191" s="201" t="s">
        <v>543</v>
      </c>
      <c r="D191" s="199" t="s">
        <v>544</v>
      </c>
      <c r="E191" s="189">
        <v>13916</v>
      </c>
      <c r="F191" s="190"/>
      <c r="G191" s="191"/>
      <c r="H191" s="185"/>
      <c r="I191" s="193"/>
      <c r="J191" s="196">
        <v>1.4</v>
      </c>
      <c r="K191" s="196">
        <v>1.68</v>
      </c>
      <c r="L191" s="196">
        <v>2.23</v>
      </c>
      <c r="M191" s="195">
        <v>2.57</v>
      </c>
      <c r="N191" s="55">
        <f>SUM(N192:N195)</f>
        <v>20</v>
      </c>
      <c r="O191" s="55">
        <f t="shared" ref="O191:BZ191" si="386">SUM(O192:O195)</f>
        <v>409130.39999999997</v>
      </c>
      <c r="P191" s="55">
        <f t="shared" si="386"/>
        <v>0</v>
      </c>
      <c r="Q191" s="55">
        <f t="shared" si="386"/>
        <v>0</v>
      </c>
      <c r="R191" s="55">
        <f t="shared" si="386"/>
        <v>7</v>
      </c>
      <c r="S191" s="55">
        <f t="shared" si="386"/>
        <v>143195.63999999998</v>
      </c>
      <c r="T191" s="187">
        <f t="shared" si="386"/>
        <v>0</v>
      </c>
      <c r="U191" s="187">
        <f t="shared" si="386"/>
        <v>0</v>
      </c>
      <c r="V191" s="55">
        <f t="shared" si="386"/>
        <v>0</v>
      </c>
      <c r="W191" s="55">
        <f t="shared" si="386"/>
        <v>0</v>
      </c>
      <c r="X191" s="55">
        <f t="shared" si="386"/>
        <v>0</v>
      </c>
      <c r="Y191" s="55">
        <f t="shared" si="386"/>
        <v>0</v>
      </c>
      <c r="Z191" s="55">
        <f t="shared" si="386"/>
        <v>45</v>
      </c>
      <c r="AA191" s="55">
        <f t="shared" si="386"/>
        <v>920543.39999999991</v>
      </c>
      <c r="AB191" s="55">
        <f t="shared" si="386"/>
        <v>0</v>
      </c>
      <c r="AC191" s="55">
        <f t="shared" si="386"/>
        <v>0</v>
      </c>
      <c r="AD191" s="55">
        <f t="shared" si="386"/>
        <v>80</v>
      </c>
      <c r="AE191" s="55">
        <f t="shared" si="386"/>
        <v>1636521.5999999999</v>
      </c>
      <c r="AF191" s="55">
        <f t="shared" si="386"/>
        <v>0</v>
      </c>
      <c r="AG191" s="55">
        <f t="shared" si="386"/>
        <v>0</v>
      </c>
      <c r="AH191" s="55">
        <f t="shared" si="386"/>
        <v>6</v>
      </c>
      <c r="AI191" s="55">
        <f t="shared" si="386"/>
        <v>147286.94399999999</v>
      </c>
      <c r="AJ191" s="55">
        <f t="shared" si="386"/>
        <v>27</v>
      </c>
      <c r="AK191" s="55">
        <f t="shared" si="386"/>
        <v>870863.28</v>
      </c>
      <c r="AL191" s="55">
        <f t="shared" si="386"/>
        <v>0</v>
      </c>
      <c r="AM191" s="55">
        <f t="shared" si="386"/>
        <v>0</v>
      </c>
      <c r="AN191" s="55">
        <f t="shared" si="386"/>
        <v>0</v>
      </c>
      <c r="AO191" s="55">
        <f t="shared" si="386"/>
        <v>0</v>
      </c>
      <c r="AP191" s="187">
        <f t="shared" si="386"/>
        <v>0</v>
      </c>
      <c r="AQ191" s="187">
        <f t="shared" si="386"/>
        <v>0</v>
      </c>
      <c r="AR191" s="55">
        <f t="shared" si="386"/>
        <v>0</v>
      </c>
      <c r="AS191" s="55">
        <f t="shared" si="386"/>
        <v>0</v>
      </c>
      <c r="AT191" s="55">
        <f t="shared" si="386"/>
        <v>0</v>
      </c>
      <c r="AU191" s="55">
        <f t="shared" si="386"/>
        <v>0</v>
      </c>
      <c r="AV191" s="55">
        <f t="shared" si="386"/>
        <v>0</v>
      </c>
      <c r="AW191" s="55">
        <f t="shared" si="386"/>
        <v>0</v>
      </c>
      <c r="AX191" s="187">
        <f t="shared" si="386"/>
        <v>27</v>
      </c>
      <c r="AY191" s="187">
        <f t="shared" si="386"/>
        <v>728641.76</v>
      </c>
      <c r="AZ191" s="55">
        <f t="shared" si="386"/>
        <v>82</v>
      </c>
      <c r="BA191" s="55">
        <f t="shared" si="386"/>
        <v>1677434.6400000001</v>
      </c>
      <c r="BB191" s="55">
        <f t="shared" si="386"/>
        <v>120</v>
      </c>
      <c r="BC191" s="55">
        <f t="shared" si="386"/>
        <v>2454782.4</v>
      </c>
      <c r="BD191" s="55">
        <f t="shared" si="386"/>
        <v>12</v>
      </c>
      <c r="BE191" s="55">
        <f t="shared" si="386"/>
        <v>245478.24</v>
      </c>
      <c r="BF191" s="55">
        <f t="shared" si="386"/>
        <v>58</v>
      </c>
      <c r="BG191" s="55">
        <f t="shared" si="386"/>
        <v>1186478.1599999999</v>
      </c>
      <c r="BH191" s="55">
        <f t="shared" si="386"/>
        <v>80</v>
      </c>
      <c r="BI191" s="55">
        <f t="shared" si="386"/>
        <v>1636521.5999999999</v>
      </c>
      <c r="BJ191" s="55">
        <f t="shared" si="386"/>
        <v>0</v>
      </c>
      <c r="BK191" s="55">
        <f t="shared" si="386"/>
        <v>0</v>
      </c>
      <c r="BL191" s="55">
        <f t="shared" si="386"/>
        <v>5</v>
      </c>
      <c r="BM191" s="55">
        <f t="shared" si="386"/>
        <v>102282.59999999999</v>
      </c>
      <c r="BN191" s="55">
        <f t="shared" si="386"/>
        <v>0</v>
      </c>
      <c r="BO191" s="55">
        <f t="shared" si="386"/>
        <v>0</v>
      </c>
      <c r="BP191" s="55">
        <f t="shared" si="386"/>
        <v>0</v>
      </c>
      <c r="BQ191" s="55">
        <f t="shared" si="386"/>
        <v>0</v>
      </c>
      <c r="BR191" s="55">
        <f t="shared" si="386"/>
        <v>0</v>
      </c>
      <c r="BS191" s="55">
        <f t="shared" si="386"/>
        <v>0</v>
      </c>
      <c r="BT191" s="55">
        <f t="shared" si="386"/>
        <v>0</v>
      </c>
      <c r="BU191" s="55">
        <f t="shared" si="386"/>
        <v>0</v>
      </c>
      <c r="BV191" s="55">
        <f t="shared" si="386"/>
        <v>1</v>
      </c>
      <c r="BW191" s="55">
        <f t="shared" si="386"/>
        <v>20456.52</v>
      </c>
      <c r="BX191" s="55">
        <f t="shared" si="386"/>
        <v>0</v>
      </c>
      <c r="BY191" s="55">
        <f t="shared" si="386"/>
        <v>0</v>
      </c>
      <c r="BZ191" s="55">
        <f t="shared" si="386"/>
        <v>60</v>
      </c>
      <c r="CA191" s="55">
        <f t="shared" ref="CA191:EL191" si="387">SUM(CA192:CA195)</f>
        <v>1227391.2</v>
      </c>
      <c r="CB191" s="55">
        <f t="shared" si="387"/>
        <v>0</v>
      </c>
      <c r="CC191" s="55">
        <f t="shared" si="387"/>
        <v>0</v>
      </c>
      <c r="CD191" s="187">
        <f t="shared" si="387"/>
        <v>35</v>
      </c>
      <c r="CE191" s="187">
        <f t="shared" si="387"/>
        <v>715978.2</v>
      </c>
      <c r="CF191" s="55">
        <f t="shared" si="387"/>
        <v>100</v>
      </c>
      <c r="CG191" s="55">
        <f t="shared" si="387"/>
        <v>2045651.9999999998</v>
      </c>
      <c r="CH191" s="55">
        <f t="shared" si="387"/>
        <v>37</v>
      </c>
      <c r="CI191" s="55">
        <f t="shared" si="387"/>
        <v>756891.23999999987</v>
      </c>
      <c r="CJ191" s="55">
        <f t="shared" si="387"/>
        <v>53</v>
      </c>
      <c r="CK191" s="55">
        <f t="shared" si="387"/>
        <v>1106989.9679999999</v>
      </c>
      <c r="CL191" s="55">
        <f t="shared" si="387"/>
        <v>0</v>
      </c>
      <c r="CM191" s="55">
        <f t="shared" si="387"/>
        <v>0</v>
      </c>
      <c r="CN191" s="55">
        <f t="shared" si="387"/>
        <v>0</v>
      </c>
      <c r="CO191" s="55">
        <f t="shared" si="387"/>
        <v>0</v>
      </c>
      <c r="CP191" s="55">
        <f t="shared" si="387"/>
        <v>0</v>
      </c>
      <c r="CQ191" s="55">
        <f t="shared" si="387"/>
        <v>0</v>
      </c>
      <c r="CR191" s="55">
        <f t="shared" si="387"/>
        <v>0</v>
      </c>
      <c r="CS191" s="55">
        <f t="shared" si="387"/>
        <v>0</v>
      </c>
      <c r="CT191" s="55">
        <f t="shared" si="387"/>
        <v>5</v>
      </c>
      <c r="CU191" s="55">
        <f t="shared" si="387"/>
        <v>122739.12</v>
      </c>
      <c r="CV191" s="55">
        <f t="shared" si="387"/>
        <v>0</v>
      </c>
      <c r="CW191" s="55">
        <f t="shared" si="387"/>
        <v>0</v>
      </c>
      <c r="CX191" s="55">
        <f t="shared" si="387"/>
        <v>0</v>
      </c>
      <c r="CY191" s="55">
        <f t="shared" si="387"/>
        <v>0</v>
      </c>
      <c r="CZ191" s="55">
        <f t="shared" si="387"/>
        <v>20</v>
      </c>
      <c r="DA191" s="55">
        <f t="shared" si="387"/>
        <v>490956.48</v>
      </c>
      <c r="DB191" s="55">
        <f t="shared" si="387"/>
        <v>74</v>
      </c>
      <c r="DC191" s="55">
        <f t="shared" si="387"/>
        <v>1816538.9759999998</v>
      </c>
      <c r="DD191" s="55">
        <f t="shared" si="387"/>
        <v>0</v>
      </c>
      <c r="DE191" s="55">
        <f t="shared" si="387"/>
        <v>0</v>
      </c>
      <c r="DF191" s="55">
        <f t="shared" si="387"/>
        <v>105</v>
      </c>
      <c r="DG191" s="55">
        <f t="shared" si="387"/>
        <v>2759876.784</v>
      </c>
      <c r="DH191" s="55">
        <f t="shared" si="387"/>
        <v>40</v>
      </c>
      <c r="DI191" s="55">
        <f t="shared" si="387"/>
        <v>981912.96</v>
      </c>
      <c r="DJ191" s="55">
        <f t="shared" si="387"/>
        <v>10</v>
      </c>
      <c r="DK191" s="55">
        <f t="shared" si="387"/>
        <v>245478.24</v>
      </c>
      <c r="DL191" s="55">
        <f t="shared" si="387"/>
        <v>40</v>
      </c>
      <c r="DM191" s="55">
        <f t="shared" si="387"/>
        <v>981912.96</v>
      </c>
      <c r="DN191" s="55">
        <f t="shared" si="387"/>
        <v>10</v>
      </c>
      <c r="DO191" s="55">
        <f t="shared" si="387"/>
        <v>245478.24</v>
      </c>
      <c r="DP191" s="55">
        <f t="shared" si="387"/>
        <v>4</v>
      </c>
      <c r="DQ191" s="55">
        <f t="shared" si="387"/>
        <v>98191.296000000002</v>
      </c>
      <c r="DR191" s="55">
        <f t="shared" si="387"/>
        <v>10</v>
      </c>
      <c r="DS191" s="55">
        <f t="shared" si="387"/>
        <v>245478.24</v>
      </c>
      <c r="DT191" s="55">
        <f t="shared" si="387"/>
        <v>4</v>
      </c>
      <c r="DU191" s="55">
        <f t="shared" si="387"/>
        <v>98191.296000000002</v>
      </c>
      <c r="DV191" s="55">
        <f t="shared" si="387"/>
        <v>0</v>
      </c>
      <c r="DW191" s="55">
        <f t="shared" si="387"/>
        <v>0</v>
      </c>
      <c r="DX191" s="55">
        <f t="shared" si="387"/>
        <v>14</v>
      </c>
      <c r="DY191" s="55">
        <f t="shared" si="387"/>
        <v>525732.56400000001</v>
      </c>
      <c r="DZ191" s="55">
        <f t="shared" si="387"/>
        <v>0</v>
      </c>
      <c r="EA191" s="55">
        <f t="shared" si="387"/>
        <v>0</v>
      </c>
      <c r="EB191" s="55">
        <f t="shared" si="387"/>
        <v>0</v>
      </c>
      <c r="EC191" s="55">
        <f t="shared" si="387"/>
        <v>0</v>
      </c>
      <c r="ED191" s="55">
        <f t="shared" si="387"/>
        <v>0</v>
      </c>
      <c r="EE191" s="55">
        <f t="shared" si="387"/>
        <v>0</v>
      </c>
      <c r="EF191" s="55">
        <f t="shared" si="387"/>
        <v>0</v>
      </c>
      <c r="EG191" s="55">
        <f t="shared" si="387"/>
        <v>0</v>
      </c>
      <c r="EH191" s="187">
        <f t="shared" si="387"/>
        <v>0</v>
      </c>
      <c r="EI191" s="187">
        <f t="shared" si="387"/>
        <v>0</v>
      </c>
      <c r="EJ191" s="55">
        <f t="shared" si="387"/>
        <v>0</v>
      </c>
      <c r="EK191" s="55">
        <f t="shared" si="387"/>
        <v>0</v>
      </c>
      <c r="EL191" s="55">
        <f t="shared" si="387"/>
        <v>0</v>
      </c>
      <c r="EM191" s="55">
        <f t="shared" ref="EM191:EQ191" si="388">SUM(EM192:EM195)</f>
        <v>0</v>
      </c>
      <c r="EN191" s="55"/>
      <c r="EO191" s="55"/>
      <c r="EP191" s="55">
        <f t="shared" si="388"/>
        <v>1191</v>
      </c>
      <c r="EQ191" s="55">
        <f t="shared" si="388"/>
        <v>26645006.948000003</v>
      </c>
    </row>
    <row r="192" spans="1:147" s="132" customFormat="1" ht="30" customHeight="1" x14ac:dyDescent="0.25">
      <c r="A192" s="13"/>
      <c r="B192" s="13">
        <v>125</v>
      </c>
      <c r="C192" s="126" t="s">
        <v>545</v>
      </c>
      <c r="D192" s="63" t="s">
        <v>546</v>
      </c>
      <c r="E192" s="15">
        <v>13916</v>
      </c>
      <c r="F192" s="16">
        <v>1.44</v>
      </c>
      <c r="G192" s="17"/>
      <c r="H192" s="49">
        <v>1</v>
      </c>
      <c r="I192" s="50"/>
      <c r="J192" s="48">
        <v>1.4</v>
      </c>
      <c r="K192" s="48">
        <v>1.68</v>
      </c>
      <c r="L192" s="48">
        <v>2.23</v>
      </c>
      <c r="M192" s="51">
        <v>2.57</v>
      </c>
      <c r="N192" s="19"/>
      <c r="O192" s="20">
        <f>N192*E192*F192*H192*J192*$O$9</f>
        <v>0</v>
      </c>
      <c r="P192" s="52"/>
      <c r="Q192" s="20">
        <f>P192*E192*F192*H192*J192*$Q$9</f>
        <v>0</v>
      </c>
      <c r="R192" s="21"/>
      <c r="S192" s="21">
        <f>R192*E192*F192*H192*J192*$S$9</f>
        <v>0</v>
      </c>
      <c r="T192" s="19"/>
      <c r="U192" s="20">
        <f>SUM(T192*E192*F192*H192*J192*$U$9)</f>
        <v>0</v>
      </c>
      <c r="V192" s="19"/>
      <c r="W192" s="21">
        <f>SUM(V192*E192*F192*H192*J192*$W$9)</f>
        <v>0</v>
      </c>
      <c r="X192" s="19"/>
      <c r="Y192" s="20">
        <f>SUM(X192*E192*F192*H192*J192*$Y$9)</f>
        <v>0</v>
      </c>
      <c r="Z192" s="21"/>
      <c r="AA192" s="20">
        <f>SUM(Z192*E192*F192*H192*J192*$AA$9)</f>
        <v>0</v>
      </c>
      <c r="AB192" s="20"/>
      <c r="AC192" s="20"/>
      <c r="AD192" s="21"/>
      <c r="AE192" s="20">
        <f>SUM(AD192*E192*F192*H192*J192*$AE$9)</f>
        <v>0</v>
      </c>
      <c r="AF192" s="21"/>
      <c r="AG192" s="20">
        <f>SUM(AF192*E192*F192*H192*K192*$AG$9)</f>
        <v>0</v>
      </c>
      <c r="AH192" s="21"/>
      <c r="AI192" s="20">
        <f>SUM(AH192*E192*F192*H192*K192*$AI$9)</f>
        <v>0</v>
      </c>
      <c r="AJ192" s="19">
        <v>5</v>
      </c>
      <c r="AK192" s="20">
        <f>SUM(AJ192*E192*F192*H192*J192*$AK$9)</f>
        <v>140273.28</v>
      </c>
      <c r="AL192" s="21"/>
      <c r="AM192" s="21">
        <f>SUM(AL192*E192*F192*H192*J192*$AM$9)</f>
        <v>0</v>
      </c>
      <c r="AN192" s="19"/>
      <c r="AO192" s="20">
        <f>SUM(AN192*E192*F192*H192*J192*$AO$9)</f>
        <v>0</v>
      </c>
      <c r="AP192" s="55"/>
      <c r="AQ192" s="20">
        <f>SUM(AP192*E192*F192*H192*J192*$AQ$9)</f>
        <v>0</v>
      </c>
      <c r="AR192" s="21"/>
      <c r="AS192" s="20">
        <f>SUM(E192*F192*H192*J192*AR192*$AS$9)</f>
        <v>0</v>
      </c>
      <c r="AT192" s="21"/>
      <c r="AU192" s="20">
        <f>SUM(AT192*E192*F192*H192*J192*$AU$9)</f>
        <v>0</v>
      </c>
      <c r="AV192" s="19"/>
      <c r="AW192" s="20">
        <f>SUM(AV192*E192*F192*H192*J192*$AW$9)</f>
        <v>0</v>
      </c>
      <c r="AX192" s="19">
        <v>15</v>
      </c>
      <c r="AY192" s="21">
        <f>SUM(AX192*E192*F192*H192*J192*$AY$9)</f>
        <v>420819.83999999997</v>
      </c>
      <c r="AZ192" s="19"/>
      <c r="BA192" s="20">
        <f>SUM(AZ192*E192*F192*H192*J192*$BA$9)</f>
        <v>0</v>
      </c>
      <c r="BB192" s="19"/>
      <c r="BC192" s="20">
        <f>SUM(BB192*E192*F192*H192*J192*$BC$9)</f>
        <v>0</v>
      </c>
      <c r="BD192" s="19"/>
      <c r="BE192" s="20">
        <f>SUM(BD192*E192*F192*H192*J192*$BE$9)</f>
        <v>0</v>
      </c>
      <c r="BF192" s="19"/>
      <c r="BG192" s="20">
        <f>SUM(BF192*E192*F192*H192*J192*$BG$9)</f>
        <v>0</v>
      </c>
      <c r="BH192" s="19"/>
      <c r="BI192" s="20">
        <f>BH192*E192*F192*H192*J192*$BI$9</f>
        <v>0</v>
      </c>
      <c r="BJ192" s="19"/>
      <c r="BK192" s="20">
        <f>BJ192*E192*F192*H192*J192*$BK$9</f>
        <v>0</v>
      </c>
      <c r="BL192" s="19"/>
      <c r="BM192" s="20">
        <f>BL192*E192*F192*H192*J192*$BM$9</f>
        <v>0</v>
      </c>
      <c r="BN192" s="19"/>
      <c r="BO192" s="20">
        <f>SUM(BN192*E192*F192*H192*J192*$BO$9)</f>
        <v>0</v>
      </c>
      <c r="BP192" s="19"/>
      <c r="BQ192" s="20">
        <f>SUM(BP192*E192*F192*H192*J192*$BQ$9)</f>
        <v>0</v>
      </c>
      <c r="BR192" s="19"/>
      <c r="BS192" s="20">
        <f>SUM(BR192*E192*F192*H192*J192*$BS$9)</f>
        <v>0</v>
      </c>
      <c r="BT192" s="19"/>
      <c r="BU192" s="20">
        <f>SUM(BT192*E192*F192*H192*J192*$BU$9)</f>
        <v>0</v>
      </c>
      <c r="BV192" s="19"/>
      <c r="BW192" s="20">
        <f>SUM(BV192*E192*F192*H192*J192*$BW$9)</f>
        <v>0</v>
      </c>
      <c r="BX192" s="23"/>
      <c r="BY192" s="24">
        <f>BX192*E192*F192*H192*J192*$BY$9</f>
        <v>0</v>
      </c>
      <c r="BZ192" s="19"/>
      <c r="CA192" s="20">
        <f>SUM(BZ192*E192*F192*H192*J192*$CA$9)</f>
        <v>0</v>
      </c>
      <c r="CB192" s="21"/>
      <c r="CC192" s="20">
        <f>SUM(CB192*E192*F192*H192*J192*$CC$9)</f>
        <v>0</v>
      </c>
      <c r="CD192" s="19"/>
      <c r="CE192" s="20">
        <f>SUM(CD192*E192*F192*H192*J192*$CE$9)</f>
        <v>0</v>
      </c>
      <c r="CF192" s="19"/>
      <c r="CG192" s="20">
        <f>SUM(CF192*E192*F192*H192*J192*$CG$9)</f>
        <v>0</v>
      </c>
      <c r="CH192" s="19"/>
      <c r="CI192" s="20">
        <f>CH192*E192*F192*H192*J192*$CI$9</f>
        <v>0</v>
      </c>
      <c r="CJ192" s="19">
        <v>3</v>
      </c>
      <c r="CK192" s="20">
        <f>SUM(CJ192*E192*F192*H192*J192*$CK$9)</f>
        <v>84163.967999999993</v>
      </c>
      <c r="CL192" s="21"/>
      <c r="CM192" s="20">
        <f>SUM(CL192*E192*F192*H192*K192*$CM$9)</f>
        <v>0</v>
      </c>
      <c r="CN192" s="19"/>
      <c r="CO192" s="20">
        <f>SUM(CN192*E192*F192*H192*K192*$CO$9)</f>
        <v>0</v>
      </c>
      <c r="CP192" s="19"/>
      <c r="CQ192" s="20">
        <f>SUM(CP192*E192*F192*H192*K192*$CQ$9)</f>
        <v>0</v>
      </c>
      <c r="CR192" s="21"/>
      <c r="CS192" s="20">
        <f>SUM(CR192*E192*F192*H192*K192*$CS$9)</f>
        <v>0</v>
      </c>
      <c r="CT192" s="21"/>
      <c r="CU192" s="20">
        <f>SUM(CT192*E192*F192*H192*K192*$CU$9)</f>
        <v>0</v>
      </c>
      <c r="CV192" s="21"/>
      <c r="CW192" s="20">
        <f>SUM(CV192*E192*F192*H192*K192*$CW$9)</f>
        <v>0</v>
      </c>
      <c r="CX192" s="19"/>
      <c r="CY192" s="20">
        <f>SUM(CX192*E192*F192*H192*K192*$CY$9)</f>
        <v>0</v>
      </c>
      <c r="CZ192" s="19"/>
      <c r="DA192" s="20">
        <f>SUM(CZ192*E192*F192*H192*K192*$DA$9)</f>
        <v>0</v>
      </c>
      <c r="DB192" s="19"/>
      <c r="DC192" s="20">
        <f>SUM(DB192*E192*F192*H192*K192*$DC$9)</f>
        <v>0</v>
      </c>
      <c r="DD192" s="21"/>
      <c r="DE192" s="20">
        <f>SUM(DD192*E192*F192*H192*K192*$DE$9)</f>
        <v>0</v>
      </c>
      <c r="DF192" s="19">
        <v>20</v>
      </c>
      <c r="DG192" s="20">
        <f>SUM(DF192*E192*F192*H192*K192*$DG$9)</f>
        <v>673311.74399999995</v>
      </c>
      <c r="DH192" s="19"/>
      <c r="DI192" s="20">
        <f>SUM(DH192*E192*F192*H192*K192*$DI$9)</f>
        <v>0</v>
      </c>
      <c r="DJ192" s="19"/>
      <c r="DK192" s="20">
        <f>SUM(DJ192*E192*F192*H192*K192*$DK$9)</f>
        <v>0</v>
      </c>
      <c r="DL192" s="19"/>
      <c r="DM192" s="21">
        <f>SUM(DL192*E192*F192*H192*K192*$DM$9)</f>
        <v>0</v>
      </c>
      <c r="DN192" s="19"/>
      <c r="DO192" s="20">
        <f>SUM(DN192*E192*F192*H192*K192*$DO$9)</f>
        <v>0</v>
      </c>
      <c r="DP192" s="19"/>
      <c r="DQ192" s="20">
        <f>DP192*E192*F192*H192*K192*$DQ$9</f>
        <v>0</v>
      </c>
      <c r="DR192" s="19"/>
      <c r="DS192" s="20">
        <f>SUM(DR192*E192*F192*H192*K192*$DS$9)</f>
        <v>0</v>
      </c>
      <c r="DT192" s="19"/>
      <c r="DU192" s="20">
        <f>SUM(DT192*E192*F192*H192*K192*$DU$9)</f>
        <v>0</v>
      </c>
      <c r="DV192" s="19"/>
      <c r="DW192" s="20">
        <f>SUM(DV192*E192*F192*H192*L192*$DW$9)</f>
        <v>0</v>
      </c>
      <c r="DX192" s="19"/>
      <c r="DY192" s="20">
        <f>SUM(DX192*E192*F192*H192*M192*$DY$9)</f>
        <v>0</v>
      </c>
      <c r="DZ192" s="55"/>
      <c r="EA192" s="20">
        <f>SUM(DZ192*E192*F192*H192*J192*$EA$9)</f>
        <v>0</v>
      </c>
      <c r="EB192" s="19"/>
      <c r="EC192" s="20">
        <f>SUM(EB192*E192*F192*H192*J192*$EC$9)</f>
        <v>0</v>
      </c>
      <c r="ED192" s="19"/>
      <c r="EE192" s="20">
        <f>SUM(ED192*E192*F192*H192*J192*$EE$9)</f>
        <v>0</v>
      </c>
      <c r="EF192" s="19"/>
      <c r="EG192" s="20">
        <f>SUM(EF192*E192*F192*H192*J192*$EG$9)</f>
        <v>0</v>
      </c>
      <c r="EH192" s="19"/>
      <c r="EI192" s="20">
        <f>EH192*E192*F192*H192*J192*$EI$9</f>
        <v>0</v>
      </c>
      <c r="EJ192" s="19"/>
      <c r="EK192" s="20">
        <f>EJ192*E192*F192*H192*J192*$EK$9</f>
        <v>0</v>
      </c>
      <c r="EL192" s="19"/>
      <c r="EM192" s="20"/>
      <c r="EN192" s="25"/>
      <c r="EO192" s="25"/>
      <c r="EP192" s="26">
        <f t="shared" ref="EP192:EQ195" si="389">SUM(N192,X192,P192,R192,Z192,T192,V192,AD192,AF192,AH192,AJ192,AL192,AR192,AT192,AV192,AP192,CL192,CR192,CV192,BZ192,CB192,DB192,DD192,DF192,DH192,DJ192,DL192,DN192,AX192,AN192,AZ192,BB192,BD192,BF192,BH192,BJ192,BL192,BN192,BP192,BR192,BT192,ED192,EF192,DZ192,EB192,BV192,BX192,CT192,CN192,CP192,CX192,CZ192,CD192,CF192,CH192,CJ192,DP192,DR192,DT192,DV192,DX192,EH192,EJ192,EL192)</f>
        <v>43</v>
      </c>
      <c r="EQ192" s="26">
        <f t="shared" si="389"/>
        <v>1318568.8319999999</v>
      </c>
    </row>
    <row r="193" spans="1:147" ht="27.75" customHeight="1" x14ac:dyDescent="0.25">
      <c r="A193" s="13"/>
      <c r="B193" s="13">
        <v>126</v>
      </c>
      <c r="C193" s="126" t="s">
        <v>547</v>
      </c>
      <c r="D193" s="63" t="s">
        <v>548</v>
      </c>
      <c r="E193" s="15">
        <v>13916</v>
      </c>
      <c r="F193" s="16">
        <v>1.69</v>
      </c>
      <c r="G193" s="17"/>
      <c r="H193" s="49">
        <v>1</v>
      </c>
      <c r="I193" s="50"/>
      <c r="J193" s="48">
        <v>1.4</v>
      </c>
      <c r="K193" s="48">
        <v>1.68</v>
      </c>
      <c r="L193" s="48">
        <v>2.23</v>
      </c>
      <c r="M193" s="51">
        <v>2.57</v>
      </c>
      <c r="N193" s="19"/>
      <c r="O193" s="20">
        <f>N193*E193*F193*H193*J193*$O$9</f>
        <v>0</v>
      </c>
      <c r="P193" s="52"/>
      <c r="Q193" s="20">
        <f>P193*E193*F193*H193*J193*$Q$9</f>
        <v>0</v>
      </c>
      <c r="R193" s="21"/>
      <c r="S193" s="21">
        <f>R193*E193*F193*H193*J193*$S$9</f>
        <v>0</v>
      </c>
      <c r="T193" s="19"/>
      <c r="U193" s="20">
        <f>SUM(T193*E193*F193*H193*J193*$U$9)</f>
        <v>0</v>
      </c>
      <c r="V193" s="19"/>
      <c r="W193" s="21">
        <f>SUM(V193*E193*F193*H193*J193*$W$9)</f>
        <v>0</v>
      </c>
      <c r="X193" s="19"/>
      <c r="Y193" s="20">
        <f>SUM(X193*E193*F193*H193*J193*$Y$9)</f>
        <v>0</v>
      </c>
      <c r="Z193" s="21"/>
      <c r="AA193" s="20">
        <f>SUM(Z193*E193*F193*H193*J193*$AA$9)</f>
        <v>0</v>
      </c>
      <c r="AB193" s="20"/>
      <c r="AC193" s="20"/>
      <c r="AD193" s="21"/>
      <c r="AE193" s="20">
        <f>SUM(AD193*E193*F193*H193*J193*$AE$9)</f>
        <v>0</v>
      </c>
      <c r="AF193" s="21"/>
      <c r="AG193" s="20">
        <f>SUM(AF193*E193*F193*H193*K193*$AG$9)</f>
        <v>0</v>
      </c>
      <c r="AH193" s="21"/>
      <c r="AI193" s="20">
        <f>SUM(AH193*E193*F193*H193*K193*$AI$9)</f>
        <v>0</v>
      </c>
      <c r="AJ193" s="19">
        <v>0</v>
      </c>
      <c r="AK193" s="20">
        <f>SUM(AJ193*E193*F193*H193*J193*$AK$9)</f>
        <v>0</v>
      </c>
      <c r="AL193" s="21"/>
      <c r="AM193" s="21">
        <f>SUM(AL193*E193*F193*H193*J193*$AM$9)</f>
        <v>0</v>
      </c>
      <c r="AN193" s="19"/>
      <c r="AO193" s="20">
        <f>SUM(AN193*E193*F193*H193*J193*$AO$9)</f>
        <v>0</v>
      </c>
      <c r="AP193" s="19"/>
      <c r="AQ193" s="20">
        <f>SUM(AP193*E193*F193*H193*J193*$AQ$9)</f>
        <v>0</v>
      </c>
      <c r="AR193" s="21"/>
      <c r="AS193" s="20">
        <f>SUM(E193*F193*H193*J193*AR193*$AS$9)</f>
        <v>0</v>
      </c>
      <c r="AT193" s="21"/>
      <c r="AU193" s="20">
        <f>SUM(AT193*E193*F193*H193*J193*$AU$9)</f>
        <v>0</v>
      </c>
      <c r="AV193" s="19"/>
      <c r="AW193" s="20">
        <f>SUM(AV193*E193*F193*H193*J193*$AW$9)</f>
        <v>0</v>
      </c>
      <c r="AX193" s="19">
        <v>5</v>
      </c>
      <c r="AY193" s="21">
        <f>SUM(AX193*E193*F193*H193*J193*$AY$9)</f>
        <v>164626.28</v>
      </c>
      <c r="AZ193" s="19"/>
      <c r="BA193" s="20">
        <f>SUM(AZ193*E193*F193*H193*J193*$BA$9)</f>
        <v>0</v>
      </c>
      <c r="BB193" s="19"/>
      <c r="BC193" s="20">
        <f>SUM(BB193*E193*F193*H193*J193*$BC$9)</f>
        <v>0</v>
      </c>
      <c r="BD193" s="19"/>
      <c r="BE193" s="20">
        <f>SUM(BD193*E193*F193*H193*J193*$BE$9)</f>
        <v>0</v>
      </c>
      <c r="BF193" s="19"/>
      <c r="BG193" s="20">
        <f>SUM(BF193*E193*F193*H193*J193*$BG$9)</f>
        <v>0</v>
      </c>
      <c r="BH193" s="19"/>
      <c r="BI193" s="20">
        <f>BH193*E193*F193*H193*J193*$BI$9</f>
        <v>0</v>
      </c>
      <c r="BJ193" s="19"/>
      <c r="BK193" s="20">
        <f>BJ193*E193*F193*H193*J193*$BK$9</f>
        <v>0</v>
      </c>
      <c r="BL193" s="19"/>
      <c r="BM193" s="20">
        <f>BL193*E193*F193*H193*J193*$BM$9</f>
        <v>0</v>
      </c>
      <c r="BN193" s="19"/>
      <c r="BO193" s="20">
        <f>SUM(BN193*E193*F193*H193*J193*$BO$9)</f>
        <v>0</v>
      </c>
      <c r="BP193" s="19"/>
      <c r="BQ193" s="20">
        <f>SUM(BP193*E193*F193*H193*J193*$BQ$9)</f>
        <v>0</v>
      </c>
      <c r="BR193" s="19"/>
      <c r="BS193" s="20">
        <f>SUM(BR193*E193*F193*H193*J193*$BS$9)</f>
        <v>0</v>
      </c>
      <c r="BT193" s="19"/>
      <c r="BU193" s="20">
        <f>SUM(BT193*E193*F193*H193*J193*$BU$9)</f>
        <v>0</v>
      </c>
      <c r="BV193" s="19"/>
      <c r="BW193" s="20">
        <f>SUM(BV193*E193*F193*H193*J193*$BW$9)</f>
        <v>0</v>
      </c>
      <c r="BX193" s="23"/>
      <c r="BY193" s="24">
        <f>BX193*E193*F193*H193*J193*$BY$9</f>
        <v>0</v>
      </c>
      <c r="BZ193" s="19"/>
      <c r="CA193" s="20">
        <f>SUM(BZ193*E193*F193*H193*J193*$CA$9)</f>
        <v>0</v>
      </c>
      <c r="CB193" s="21"/>
      <c r="CC193" s="20">
        <f>SUM(CB193*E193*F193*H193*J193*$CC$9)</f>
        <v>0</v>
      </c>
      <c r="CD193" s="19"/>
      <c r="CE193" s="20">
        <f>SUM(CD193*E193*F193*H193*J193*$CE$9)</f>
        <v>0</v>
      </c>
      <c r="CF193" s="19"/>
      <c r="CG193" s="20">
        <f>SUM(CF193*E193*F193*H193*J193*$CG$9)</f>
        <v>0</v>
      </c>
      <c r="CH193" s="19"/>
      <c r="CI193" s="20">
        <f>CH193*E193*F193*H193*J193*$CI$9</f>
        <v>0</v>
      </c>
      <c r="CJ193" s="55"/>
      <c r="CK193" s="20">
        <f>SUM(CJ193*E193*F193*H193*J193*$CK$9)</f>
        <v>0</v>
      </c>
      <c r="CL193" s="21"/>
      <c r="CM193" s="20">
        <f>SUM(CL193*E193*F193*H193*K193*$CM$9)</f>
        <v>0</v>
      </c>
      <c r="CN193" s="19"/>
      <c r="CO193" s="20">
        <f>SUM(CN193*E193*F193*H193*K193*$CO$9)</f>
        <v>0</v>
      </c>
      <c r="CP193" s="19"/>
      <c r="CQ193" s="20">
        <f>SUM(CP193*E193*F193*H193*K193*$CQ$9)</f>
        <v>0</v>
      </c>
      <c r="CR193" s="21"/>
      <c r="CS193" s="20">
        <f>SUM(CR193*E193*F193*H193*K193*$CS$9)</f>
        <v>0</v>
      </c>
      <c r="CT193" s="21"/>
      <c r="CU193" s="20">
        <f>SUM(CT193*E193*F193*H193*K193*$CU$9)</f>
        <v>0</v>
      </c>
      <c r="CV193" s="21"/>
      <c r="CW193" s="20">
        <f>SUM(CV193*E193*F193*H193*K193*$CW$9)</f>
        <v>0</v>
      </c>
      <c r="CX193" s="19"/>
      <c r="CY193" s="20">
        <f>SUM(CX193*E193*F193*H193*K193*$CY$9)</f>
        <v>0</v>
      </c>
      <c r="CZ193" s="19"/>
      <c r="DA193" s="20">
        <f>SUM(CZ193*E193*F193*H193*K193*$DA$9)</f>
        <v>0</v>
      </c>
      <c r="DB193" s="19"/>
      <c r="DC193" s="20">
        <f>SUM(DB193*E193*F193*H193*K193*$DC$9)</f>
        <v>0</v>
      </c>
      <c r="DD193" s="21"/>
      <c r="DE193" s="20">
        <f>SUM(DD193*E193*F193*H193*K193*$DE$9)</f>
        <v>0</v>
      </c>
      <c r="DF193" s="19"/>
      <c r="DG193" s="20">
        <f>SUM(DF193*E193*F193*H193*K193*$DG$9)</f>
        <v>0</v>
      </c>
      <c r="DH193" s="19"/>
      <c r="DI193" s="20">
        <f>SUM(DH193*E193*F193*H193*K193*$DI$9)</f>
        <v>0</v>
      </c>
      <c r="DJ193" s="19"/>
      <c r="DK193" s="20">
        <f>SUM(DJ193*E193*F193*H193*K193*$DK$9)</f>
        <v>0</v>
      </c>
      <c r="DL193" s="19"/>
      <c r="DM193" s="21">
        <f>SUM(DL193*E193*F193*H193*K193*$DM$9)</f>
        <v>0</v>
      </c>
      <c r="DN193" s="19"/>
      <c r="DO193" s="20">
        <f>SUM(DN193*E193*F193*H193*K193*$DO$9)</f>
        <v>0</v>
      </c>
      <c r="DP193" s="19"/>
      <c r="DQ193" s="20">
        <f>DP193*E193*F193*H193*K193*$DQ$9</f>
        <v>0</v>
      </c>
      <c r="DR193" s="19"/>
      <c r="DS193" s="20">
        <f>SUM(DR193*E193*F193*H193*K193*$DS$9)</f>
        <v>0</v>
      </c>
      <c r="DT193" s="19"/>
      <c r="DU193" s="20">
        <f>SUM(DT193*E193*F193*H193*K193*$DU$9)</f>
        <v>0</v>
      </c>
      <c r="DV193" s="19"/>
      <c r="DW193" s="20">
        <f>SUM(DV193*E193*F193*H193*L193*$DW$9)</f>
        <v>0</v>
      </c>
      <c r="DX193" s="19"/>
      <c r="DY193" s="20">
        <f>SUM(DX193*E193*F193*H193*M193*$DY$9)</f>
        <v>0</v>
      </c>
      <c r="DZ193" s="19"/>
      <c r="EA193" s="20">
        <f>SUM(DZ193*E193*F193*H193*J193*$EA$9)</f>
        <v>0</v>
      </c>
      <c r="EB193" s="19"/>
      <c r="EC193" s="20">
        <f>SUM(EB193*E193*F193*H193*J193*$EC$9)</f>
        <v>0</v>
      </c>
      <c r="ED193" s="19"/>
      <c r="EE193" s="20">
        <f>SUM(ED193*E193*F193*H193*J193*$EE$9)</f>
        <v>0</v>
      </c>
      <c r="EF193" s="19"/>
      <c r="EG193" s="20">
        <f>SUM(EF193*E193*F193*H193*J193*$EG$9)</f>
        <v>0</v>
      </c>
      <c r="EH193" s="19"/>
      <c r="EI193" s="20">
        <f>EH193*E193*F193*H193*J193*$EI$9</f>
        <v>0</v>
      </c>
      <c r="EJ193" s="19"/>
      <c r="EK193" s="20">
        <f>EJ193*E193*F193*H193*J193*$EK$9</f>
        <v>0</v>
      </c>
      <c r="EL193" s="19"/>
      <c r="EM193" s="20"/>
      <c r="EN193" s="25"/>
      <c r="EO193" s="25"/>
      <c r="EP193" s="26">
        <f t="shared" si="389"/>
        <v>5</v>
      </c>
      <c r="EQ193" s="26">
        <f t="shared" si="389"/>
        <v>164626.28</v>
      </c>
    </row>
    <row r="194" spans="1:147" ht="30" customHeight="1" x14ac:dyDescent="0.25">
      <c r="A194" s="13"/>
      <c r="B194" s="13">
        <v>127</v>
      </c>
      <c r="C194" s="126" t="s">
        <v>549</v>
      </c>
      <c r="D194" s="63" t="s">
        <v>550</v>
      </c>
      <c r="E194" s="15">
        <v>13916</v>
      </c>
      <c r="F194" s="16">
        <v>2.4900000000000002</v>
      </c>
      <c r="G194" s="17"/>
      <c r="H194" s="49">
        <v>1</v>
      </c>
      <c r="I194" s="50"/>
      <c r="J194" s="48">
        <v>1.4</v>
      </c>
      <c r="K194" s="48">
        <v>1.68</v>
      </c>
      <c r="L194" s="48">
        <v>2.23</v>
      </c>
      <c r="M194" s="51">
        <v>2.57</v>
      </c>
      <c r="N194" s="19"/>
      <c r="O194" s="20">
        <f>N194*E194*F194*H194*J194*$O$9</f>
        <v>0</v>
      </c>
      <c r="P194" s="52"/>
      <c r="Q194" s="20">
        <f>P194*E194*F194*H194*J194*$Q$9</f>
        <v>0</v>
      </c>
      <c r="R194" s="21"/>
      <c r="S194" s="21">
        <f>R194*E194*F194*H194*J194*$S$9</f>
        <v>0</v>
      </c>
      <c r="T194" s="19"/>
      <c r="U194" s="20">
        <f>SUM(T194*E194*F194*H194*J194*$U$9)</f>
        <v>0</v>
      </c>
      <c r="V194" s="19"/>
      <c r="W194" s="21">
        <f>SUM(V194*E194*F194*H194*J194*$W$9)</f>
        <v>0</v>
      </c>
      <c r="X194" s="19"/>
      <c r="Y194" s="20">
        <f>SUM(X194*E194*F194*H194*J194*$Y$9)</f>
        <v>0</v>
      </c>
      <c r="Z194" s="21"/>
      <c r="AA194" s="20">
        <f>SUM(Z194*E194*F194*H194*J194*$AA$9)</f>
        <v>0</v>
      </c>
      <c r="AB194" s="20"/>
      <c r="AC194" s="20"/>
      <c r="AD194" s="21"/>
      <c r="AE194" s="20">
        <f>SUM(AD194*E194*F194*H194*J194*$AE$9)</f>
        <v>0</v>
      </c>
      <c r="AF194" s="21"/>
      <c r="AG194" s="20">
        <f>SUM(AF194*E194*F194*H194*K194*$AG$9)</f>
        <v>0</v>
      </c>
      <c r="AH194" s="21"/>
      <c r="AI194" s="20">
        <f>SUM(AH194*E194*F194*H194*K194*$AI$9)</f>
        <v>0</v>
      </c>
      <c r="AJ194" s="19">
        <v>10</v>
      </c>
      <c r="AK194" s="20">
        <f>SUM(AJ194*E194*F194*H194*J194*$AK$9)</f>
        <v>485111.76</v>
      </c>
      <c r="AL194" s="21"/>
      <c r="AM194" s="21">
        <f>SUM(AL194*E194*F194*H194*J194*$AM$9)</f>
        <v>0</v>
      </c>
      <c r="AN194" s="19"/>
      <c r="AO194" s="20">
        <f>SUM(AN194*E194*F194*H194*J194*$AO$9)</f>
        <v>0</v>
      </c>
      <c r="AP194" s="19"/>
      <c r="AQ194" s="20">
        <f>SUM(AP194*E194*F194*H194*J194*$AQ$9)</f>
        <v>0</v>
      </c>
      <c r="AR194" s="21"/>
      <c r="AS194" s="20">
        <f>SUM(E194*F194*H194*J194*AR194*$AS$9)</f>
        <v>0</v>
      </c>
      <c r="AT194" s="21"/>
      <c r="AU194" s="20">
        <f>SUM(AT194*E194*F194*H194*J194*$AU$9)</f>
        <v>0</v>
      </c>
      <c r="AV194" s="19"/>
      <c r="AW194" s="20">
        <f>SUM(AV194*E194*F194*H194*J194*$AW$9)</f>
        <v>0</v>
      </c>
      <c r="AX194" s="19"/>
      <c r="AY194" s="21">
        <f>SUM(AX194*E194*F194*H194*J194*$AY$9)</f>
        <v>0</v>
      </c>
      <c r="AZ194" s="19"/>
      <c r="BA194" s="20">
        <f>SUM(AZ194*E194*F194*H194*J194*$BA$9)</f>
        <v>0</v>
      </c>
      <c r="BB194" s="19"/>
      <c r="BC194" s="20">
        <f>SUM(BB194*E194*F194*H194*J194*$BC$9)</f>
        <v>0</v>
      </c>
      <c r="BD194" s="19"/>
      <c r="BE194" s="20">
        <f>SUM(BD194*E194*F194*H194*J194*$BE$9)</f>
        <v>0</v>
      </c>
      <c r="BF194" s="19"/>
      <c r="BG194" s="20">
        <f>SUM(BF194*E194*F194*H194*J194*$BG$9)</f>
        <v>0</v>
      </c>
      <c r="BH194" s="19"/>
      <c r="BI194" s="20">
        <f>BH194*E194*F194*H194*J194*$BI$9</f>
        <v>0</v>
      </c>
      <c r="BJ194" s="19"/>
      <c r="BK194" s="20">
        <f>BJ194*E194*F194*H194*J194*$BK$9</f>
        <v>0</v>
      </c>
      <c r="BL194" s="19"/>
      <c r="BM194" s="20">
        <f>BL194*E194*F194*H194*J194*$BM$9</f>
        <v>0</v>
      </c>
      <c r="BN194" s="19"/>
      <c r="BO194" s="20">
        <f>SUM(BN194*E194*F194*H194*J194*$BO$9)</f>
        <v>0</v>
      </c>
      <c r="BP194" s="19"/>
      <c r="BQ194" s="20">
        <f>SUM(BP194*E194*F194*H194*J194*$BQ$9)</f>
        <v>0</v>
      </c>
      <c r="BR194" s="19"/>
      <c r="BS194" s="20">
        <f>SUM(BR194*E194*F194*H194*J194*$BS$9)</f>
        <v>0</v>
      </c>
      <c r="BT194" s="19"/>
      <c r="BU194" s="20">
        <f>SUM(BT194*E194*F194*H194*J194*$BU$9)</f>
        <v>0</v>
      </c>
      <c r="BV194" s="19"/>
      <c r="BW194" s="20">
        <f>SUM(BV194*E194*F194*H194*J194*$BW$9)</f>
        <v>0</v>
      </c>
      <c r="BX194" s="23"/>
      <c r="BY194" s="24">
        <f>BX194*E194*F194*H194*J194*$BY$9</f>
        <v>0</v>
      </c>
      <c r="BZ194" s="19"/>
      <c r="CA194" s="20">
        <f>SUM(BZ194*E194*F194*H194*J194*$CA$9)</f>
        <v>0</v>
      </c>
      <c r="CB194" s="21"/>
      <c r="CC194" s="20">
        <f>SUM(CB194*E194*F194*H194*J194*$CC$9)</f>
        <v>0</v>
      </c>
      <c r="CD194" s="19"/>
      <c r="CE194" s="20">
        <f>SUM(CD194*E194*F194*H194*J194*$CE$9)</f>
        <v>0</v>
      </c>
      <c r="CF194" s="19"/>
      <c r="CG194" s="20">
        <f>SUM(CF194*E194*F194*H194*J194*$CG$9)</f>
        <v>0</v>
      </c>
      <c r="CH194" s="19"/>
      <c r="CI194" s="20">
        <f>CH194*E194*F194*H194*J194*$CI$9</f>
        <v>0</v>
      </c>
      <c r="CJ194" s="55"/>
      <c r="CK194" s="20">
        <f>SUM(CJ194*E194*F194*H194*J194*$CK$9)</f>
        <v>0</v>
      </c>
      <c r="CL194" s="21"/>
      <c r="CM194" s="20">
        <f>SUM(CL194*E194*F194*H194*K194*$CM$9)</f>
        <v>0</v>
      </c>
      <c r="CN194" s="19"/>
      <c r="CO194" s="20">
        <f>SUM(CN194*E194*F194*H194*K194*$CO$9)</f>
        <v>0</v>
      </c>
      <c r="CP194" s="19"/>
      <c r="CQ194" s="20">
        <f>SUM(CP194*E194*F194*H194*K194*$CQ$9)</f>
        <v>0</v>
      </c>
      <c r="CR194" s="21"/>
      <c r="CS194" s="20">
        <f>SUM(CR194*E194*F194*H194*K194*$CS$9)</f>
        <v>0</v>
      </c>
      <c r="CT194" s="21"/>
      <c r="CU194" s="20">
        <f>SUM(CT194*E194*F194*H194*K194*$CU$9)</f>
        <v>0</v>
      </c>
      <c r="CV194" s="21"/>
      <c r="CW194" s="20">
        <f>SUM(CV194*E194*F194*H194*K194*$CW$9)</f>
        <v>0</v>
      </c>
      <c r="CX194" s="19"/>
      <c r="CY194" s="20">
        <f>SUM(CX194*E194*F194*H194*K194*$CY$9)</f>
        <v>0</v>
      </c>
      <c r="CZ194" s="19"/>
      <c r="DA194" s="20">
        <f>SUM(CZ194*E194*F194*H194*K194*$DA$9)</f>
        <v>0</v>
      </c>
      <c r="DB194" s="19"/>
      <c r="DC194" s="20">
        <f>SUM(DB194*E194*F194*H194*K194*$DC$9)</f>
        <v>0</v>
      </c>
      <c r="DD194" s="21"/>
      <c r="DE194" s="20">
        <f>SUM(DD194*E194*F194*H194*K194*$DE$9)</f>
        <v>0</v>
      </c>
      <c r="DF194" s="19"/>
      <c r="DG194" s="20">
        <f>SUM(DF194*E194*F194*H194*K194*$DG$9)</f>
        <v>0</v>
      </c>
      <c r="DH194" s="19"/>
      <c r="DI194" s="20">
        <f>SUM(DH194*E194*F194*H194*K194*$DI$9)</f>
        <v>0</v>
      </c>
      <c r="DJ194" s="19"/>
      <c r="DK194" s="20">
        <f>SUM(DJ194*E194*F194*H194*K194*$DK$9)</f>
        <v>0</v>
      </c>
      <c r="DL194" s="19"/>
      <c r="DM194" s="21">
        <f>SUM(DL194*E194*F194*H194*K194*$DM$9)</f>
        <v>0</v>
      </c>
      <c r="DN194" s="19"/>
      <c r="DO194" s="20">
        <f>SUM(DN194*E194*F194*H194*K194*$DO$9)</f>
        <v>0</v>
      </c>
      <c r="DP194" s="19"/>
      <c r="DQ194" s="20">
        <f>DP194*E194*F194*H194*K194*$DQ$9</f>
        <v>0</v>
      </c>
      <c r="DR194" s="19"/>
      <c r="DS194" s="20">
        <f>SUM(DR194*E194*F194*H194*K194*$DS$9)</f>
        <v>0</v>
      </c>
      <c r="DT194" s="19"/>
      <c r="DU194" s="20">
        <f>SUM(DT194*E194*F194*H194*K194*$DU$9)</f>
        <v>0</v>
      </c>
      <c r="DV194" s="19"/>
      <c r="DW194" s="20">
        <f>SUM(DV194*E194*F194*H194*L194*$DW$9)</f>
        <v>0</v>
      </c>
      <c r="DX194" s="19"/>
      <c r="DY194" s="20">
        <f>SUM(DX194*E194*F194*H194*M194*$DY$9)</f>
        <v>0</v>
      </c>
      <c r="DZ194" s="19"/>
      <c r="EA194" s="20">
        <f>SUM(DZ194*E194*F194*H194*J194*$EA$9)</f>
        <v>0</v>
      </c>
      <c r="EB194" s="19"/>
      <c r="EC194" s="20">
        <f>SUM(EB194*E194*F194*H194*J194*$EC$9)</f>
        <v>0</v>
      </c>
      <c r="ED194" s="19"/>
      <c r="EE194" s="20">
        <f>SUM(ED194*E194*F194*H194*J194*$EE$9)</f>
        <v>0</v>
      </c>
      <c r="EF194" s="19"/>
      <c r="EG194" s="20">
        <f>SUM(EF194*E194*F194*H194*J194*$EG$9)</f>
        <v>0</v>
      </c>
      <c r="EH194" s="19"/>
      <c r="EI194" s="20">
        <f>EH194*E194*F194*H194*J194*$EI$9</f>
        <v>0</v>
      </c>
      <c r="EJ194" s="19"/>
      <c r="EK194" s="20">
        <f>EJ194*E194*F194*H194*J194*$EK$9</f>
        <v>0</v>
      </c>
      <c r="EL194" s="19"/>
      <c r="EM194" s="20"/>
      <c r="EN194" s="25"/>
      <c r="EO194" s="25"/>
      <c r="EP194" s="26">
        <f t="shared" si="389"/>
        <v>10</v>
      </c>
      <c r="EQ194" s="26">
        <f t="shared" si="389"/>
        <v>485111.76</v>
      </c>
    </row>
    <row r="195" spans="1:147" ht="30" x14ac:dyDescent="0.25">
      <c r="A195" s="13"/>
      <c r="B195" s="13">
        <v>128</v>
      </c>
      <c r="C195" s="126" t="s">
        <v>551</v>
      </c>
      <c r="D195" s="63" t="s">
        <v>552</v>
      </c>
      <c r="E195" s="15">
        <v>13916</v>
      </c>
      <c r="F195" s="16">
        <v>1.05</v>
      </c>
      <c r="G195" s="17"/>
      <c r="H195" s="49">
        <v>1</v>
      </c>
      <c r="I195" s="50"/>
      <c r="J195" s="48">
        <v>1.4</v>
      </c>
      <c r="K195" s="48">
        <v>1.68</v>
      </c>
      <c r="L195" s="48">
        <v>2.23</v>
      </c>
      <c r="M195" s="51">
        <v>2.57</v>
      </c>
      <c r="N195" s="19">
        <v>20</v>
      </c>
      <c r="O195" s="20">
        <f>N195*E195*F195*H195*J195*$O$9</f>
        <v>409130.39999999997</v>
      </c>
      <c r="P195" s="52"/>
      <c r="Q195" s="20">
        <f>P195*E195*F195*H195*J195*$Q$9</f>
        <v>0</v>
      </c>
      <c r="R195" s="21">
        <v>7</v>
      </c>
      <c r="S195" s="21">
        <f>R195*E195*F195*H195*J195*$S$9</f>
        <v>143195.63999999998</v>
      </c>
      <c r="T195" s="19"/>
      <c r="U195" s="20">
        <f>SUM(T195*E195*F195*H195*J195*$U$9)</f>
        <v>0</v>
      </c>
      <c r="V195" s="19"/>
      <c r="W195" s="21">
        <f>SUM(V195*E195*F195*H195*J195*$W$9)</f>
        <v>0</v>
      </c>
      <c r="X195" s="19"/>
      <c r="Y195" s="20">
        <f>SUM(X195*E195*F195*H195*J195*$Y$9)</f>
        <v>0</v>
      </c>
      <c r="Z195" s="21">
        <v>45</v>
      </c>
      <c r="AA195" s="20">
        <f>SUM(Z195*E195*F195*H195*J195*$AA$9)</f>
        <v>920543.39999999991</v>
      </c>
      <c r="AB195" s="20"/>
      <c r="AC195" s="20"/>
      <c r="AD195" s="21">
        <v>80</v>
      </c>
      <c r="AE195" s="20">
        <f>SUM(AD195*E195*F195*H195*J195*$AE$9)</f>
        <v>1636521.5999999999</v>
      </c>
      <c r="AF195" s="21"/>
      <c r="AG195" s="20">
        <f>SUM(AF195*E195*F195*H195*K195*$AG$9)</f>
        <v>0</v>
      </c>
      <c r="AH195" s="21">
        <v>6</v>
      </c>
      <c r="AI195" s="20">
        <f>SUM(AH195*E195*F195*H195*K195*$AI$9)</f>
        <v>147286.94399999999</v>
      </c>
      <c r="AJ195" s="19">
        <v>12</v>
      </c>
      <c r="AK195" s="20">
        <f>SUM(AJ195*E195*F195*H195*J195*$AK$9)</f>
        <v>245478.24</v>
      </c>
      <c r="AL195" s="21"/>
      <c r="AM195" s="21">
        <f>SUM(AL195*E195*F195*H195*J195*$AM$9)</f>
        <v>0</v>
      </c>
      <c r="AN195" s="19"/>
      <c r="AO195" s="20">
        <f>SUM(AN195*E195*F195*H195*J195*$AO$9)</f>
        <v>0</v>
      </c>
      <c r="AP195" s="19"/>
      <c r="AQ195" s="20">
        <f>SUM(AP195*E195*F195*H195*J195*$AQ$9)</f>
        <v>0</v>
      </c>
      <c r="AR195" s="21"/>
      <c r="AS195" s="20">
        <f>SUM(E195*F195*H195*J195*AR195*$AS$9)</f>
        <v>0</v>
      </c>
      <c r="AT195" s="21"/>
      <c r="AU195" s="20">
        <f>SUM(AT195*E195*F195*H195*J195*$AU$9)</f>
        <v>0</v>
      </c>
      <c r="AV195" s="19"/>
      <c r="AW195" s="20">
        <f>SUM(AV195*E195*F195*H195*J195*$AW$9)</f>
        <v>0</v>
      </c>
      <c r="AX195" s="19">
        <v>7</v>
      </c>
      <c r="AY195" s="21">
        <f>SUM(AX195*E195*F195*H195*J195*$AY$9)</f>
        <v>143195.63999999998</v>
      </c>
      <c r="AZ195" s="19">
        <v>82</v>
      </c>
      <c r="BA195" s="20">
        <f>SUM(AZ195*E195*F195*H195*J195*$BA$9)</f>
        <v>1677434.6400000001</v>
      </c>
      <c r="BB195" s="19">
        <v>120</v>
      </c>
      <c r="BC195" s="20">
        <f>SUM(BB195*E195*F195*H195*J195*$BC$9)</f>
        <v>2454782.4</v>
      </c>
      <c r="BD195" s="19">
        <v>12</v>
      </c>
      <c r="BE195" s="20">
        <f>SUM(BD195*E195*F195*H195*J195*$BE$9)</f>
        <v>245478.24</v>
      </c>
      <c r="BF195" s="19">
        <v>58</v>
      </c>
      <c r="BG195" s="20">
        <f>SUM(BF195*E195*F195*H195*J195*$BG$9)</f>
        <v>1186478.1599999999</v>
      </c>
      <c r="BH195" s="19">
        <v>80</v>
      </c>
      <c r="BI195" s="20">
        <f>BH195*E195*F195*H195*J195*$BI$9</f>
        <v>1636521.5999999999</v>
      </c>
      <c r="BJ195" s="19"/>
      <c r="BK195" s="20">
        <f>BJ195*E195*F195*H195*J195*$BK$9</f>
        <v>0</v>
      </c>
      <c r="BL195" s="19">
        <v>5</v>
      </c>
      <c r="BM195" s="20">
        <f>BL195*E195*F195*H195*J195*$BM$9</f>
        <v>102282.59999999999</v>
      </c>
      <c r="BN195" s="19"/>
      <c r="BO195" s="20">
        <f>SUM(BN195*E195*F195*H195*J195*$BO$9)</f>
        <v>0</v>
      </c>
      <c r="BP195" s="19"/>
      <c r="BQ195" s="20">
        <f>SUM(BP195*E195*F195*H195*J195*$BQ$9)</f>
        <v>0</v>
      </c>
      <c r="BR195" s="19"/>
      <c r="BS195" s="20">
        <f>SUM(BR195*E195*F195*H195*J195*$BS$9)</f>
        <v>0</v>
      </c>
      <c r="BT195" s="19"/>
      <c r="BU195" s="20">
        <f>SUM(BT195*E195*F195*H195*J195*$BU$9)</f>
        <v>0</v>
      </c>
      <c r="BV195" s="19">
        <v>1</v>
      </c>
      <c r="BW195" s="20">
        <f>SUM(BV195*E195*F195*H195*J195*$BW$9)</f>
        <v>20456.52</v>
      </c>
      <c r="BX195" s="23"/>
      <c r="BY195" s="24">
        <f>BX195*E195*F195*H195*J195*$BY$9</f>
        <v>0</v>
      </c>
      <c r="BZ195" s="19">
        <v>60</v>
      </c>
      <c r="CA195" s="20">
        <f>SUM(BZ195*E195*F195*H195*J195*$CA$9)</f>
        <v>1227391.2</v>
      </c>
      <c r="CB195" s="21"/>
      <c r="CC195" s="20">
        <f>SUM(CB195*E195*F195*H195*J195*$CC$9)</f>
        <v>0</v>
      </c>
      <c r="CD195" s="19">
        <v>35</v>
      </c>
      <c r="CE195" s="20">
        <f>SUM(CD195*E195*F195*H195*J195*$CE$9)</f>
        <v>715978.2</v>
      </c>
      <c r="CF195" s="19">
        <v>100</v>
      </c>
      <c r="CG195" s="20">
        <f>SUM(CF195*E195*F195*H195*J195*$CG$9)</f>
        <v>2045651.9999999998</v>
      </c>
      <c r="CH195" s="19">
        <v>37</v>
      </c>
      <c r="CI195" s="20">
        <f>CH195*E195*F195*H195*J195*$CI$9</f>
        <v>756891.23999999987</v>
      </c>
      <c r="CJ195" s="19">
        <v>50</v>
      </c>
      <c r="CK195" s="20">
        <f>SUM(CJ195*E195*F195*H195*J195*$CK$9)</f>
        <v>1022825.9999999999</v>
      </c>
      <c r="CL195" s="21"/>
      <c r="CM195" s="20">
        <f>SUM(CL195*E195*F195*H195*K195*$CM$9)</f>
        <v>0</v>
      </c>
      <c r="CN195" s="19"/>
      <c r="CO195" s="20">
        <f>SUM(CN195*E195*F195*H195*K195*$CO$9)</f>
        <v>0</v>
      </c>
      <c r="CP195" s="19"/>
      <c r="CQ195" s="20">
        <f>SUM(CP195*E195*F195*H195*K195*$CQ$9)</f>
        <v>0</v>
      </c>
      <c r="CR195" s="21"/>
      <c r="CS195" s="20">
        <f>SUM(CR195*E195*F195*H195*K195*$CS$9)</f>
        <v>0</v>
      </c>
      <c r="CT195" s="21">
        <v>5</v>
      </c>
      <c r="CU195" s="20">
        <f>SUM(CT195*E195*F195*H195*K195*$CU$9)</f>
        <v>122739.12</v>
      </c>
      <c r="CV195" s="21"/>
      <c r="CW195" s="20">
        <f>SUM(CV195*E195*F195*H195*K195*$CW$9)</f>
        <v>0</v>
      </c>
      <c r="CX195" s="19"/>
      <c r="CY195" s="20">
        <f>SUM(CX195*E195*F195*H195*K195*$CY$9)</f>
        <v>0</v>
      </c>
      <c r="CZ195" s="19">
        <v>20</v>
      </c>
      <c r="DA195" s="20">
        <f>SUM(CZ195*E195*F195*H195*K195*$DA$9)</f>
        <v>490956.48</v>
      </c>
      <c r="DB195" s="19">
        <v>74</v>
      </c>
      <c r="DC195" s="20">
        <f>SUM(DB195*E195*F195*H195*K195*$DC$9)</f>
        <v>1816538.9759999998</v>
      </c>
      <c r="DD195" s="21"/>
      <c r="DE195" s="20">
        <f>SUM(DD195*E195*F195*H195*K195*$DE$9)</f>
        <v>0</v>
      </c>
      <c r="DF195" s="19">
        <v>85</v>
      </c>
      <c r="DG195" s="20">
        <f>SUM(DF195*E195*F195*H195*K195*$DG$9)</f>
        <v>2086565.04</v>
      </c>
      <c r="DH195" s="19">
        <v>40</v>
      </c>
      <c r="DI195" s="20">
        <f>SUM(DH195*E195*F195*H195*K195*$DI$9)</f>
        <v>981912.96</v>
      </c>
      <c r="DJ195" s="19">
        <v>10</v>
      </c>
      <c r="DK195" s="20">
        <f>SUM(DJ195*E195*F195*H195*K195*$DK$9)</f>
        <v>245478.24</v>
      </c>
      <c r="DL195" s="19">
        <v>40</v>
      </c>
      <c r="DM195" s="21">
        <f>SUM(DL195*E195*F195*H195*K195*$DM$9)</f>
        <v>981912.96</v>
      </c>
      <c r="DN195" s="19">
        <v>10</v>
      </c>
      <c r="DO195" s="20">
        <f>SUM(DN195*E195*F195*H195*K195*$DO$9)</f>
        <v>245478.24</v>
      </c>
      <c r="DP195" s="19">
        <v>4</v>
      </c>
      <c r="DQ195" s="20">
        <f>DP195*E195*F195*H195*K195*$DQ$9</f>
        <v>98191.296000000002</v>
      </c>
      <c r="DR195" s="19">
        <v>10</v>
      </c>
      <c r="DS195" s="20">
        <f>SUM(DR195*E195*F195*H195*K195*$DS$9)</f>
        <v>245478.24</v>
      </c>
      <c r="DT195" s="19">
        <v>4</v>
      </c>
      <c r="DU195" s="20">
        <f>SUM(DT195*E195*F195*H195*K195*$DU$9)</f>
        <v>98191.296000000002</v>
      </c>
      <c r="DV195" s="19"/>
      <c r="DW195" s="20">
        <f>SUM(DV195*E195*F195*H195*L195*$DW$9)</f>
        <v>0</v>
      </c>
      <c r="DX195" s="19">
        <v>14</v>
      </c>
      <c r="DY195" s="20">
        <f>SUM(DX195*E195*F195*H195*M195*$DY$9)</f>
        <v>525732.56400000001</v>
      </c>
      <c r="DZ195" s="19"/>
      <c r="EA195" s="20">
        <f>SUM(DZ195*E195*F195*H195*J195*$EA$9)</f>
        <v>0</v>
      </c>
      <c r="EB195" s="19"/>
      <c r="EC195" s="20">
        <f>SUM(EB195*E195*F195*H195*J195*$EC$9)</f>
        <v>0</v>
      </c>
      <c r="ED195" s="19"/>
      <c r="EE195" s="20">
        <f>SUM(ED195*E195*F195*H195*J195*$EE$9)</f>
        <v>0</v>
      </c>
      <c r="EF195" s="19"/>
      <c r="EG195" s="20">
        <f>SUM(EF195*E195*F195*H195*J195*$EG$9)</f>
        <v>0</v>
      </c>
      <c r="EH195" s="19"/>
      <c r="EI195" s="20">
        <f>EH195*E195*F195*H195*J195*$EI$9</f>
        <v>0</v>
      </c>
      <c r="EJ195" s="19"/>
      <c r="EK195" s="20">
        <f>EJ195*E195*F195*H195*J195*$EK$9</f>
        <v>0</v>
      </c>
      <c r="EL195" s="19"/>
      <c r="EM195" s="20"/>
      <c r="EN195" s="25"/>
      <c r="EO195" s="25"/>
      <c r="EP195" s="26">
        <f t="shared" si="389"/>
        <v>1133</v>
      </c>
      <c r="EQ195" s="26">
        <f t="shared" si="389"/>
        <v>24676700.076000001</v>
      </c>
    </row>
    <row r="196" spans="1:147" s="132" customFormat="1" ht="15" x14ac:dyDescent="0.25">
      <c r="A196" s="182">
        <v>30</v>
      </c>
      <c r="B196" s="182"/>
      <c r="C196" s="201" t="s">
        <v>553</v>
      </c>
      <c r="D196" s="199" t="s">
        <v>554</v>
      </c>
      <c r="E196" s="189">
        <v>13916</v>
      </c>
      <c r="F196" s="190"/>
      <c r="G196" s="191"/>
      <c r="H196" s="185"/>
      <c r="I196" s="193"/>
      <c r="J196" s="196">
        <v>1.4</v>
      </c>
      <c r="K196" s="196">
        <v>1.68</v>
      </c>
      <c r="L196" s="196">
        <v>2.23</v>
      </c>
      <c r="M196" s="195">
        <v>2.57</v>
      </c>
      <c r="N196" s="55">
        <f>SUM(N197:N202)</f>
        <v>0</v>
      </c>
      <c r="O196" s="55">
        <f t="shared" ref="O196:BZ196" si="390">SUM(O197:O202)</f>
        <v>0</v>
      </c>
      <c r="P196" s="55">
        <f t="shared" si="390"/>
        <v>0</v>
      </c>
      <c r="Q196" s="55">
        <f t="shared" si="390"/>
        <v>0</v>
      </c>
      <c r="R196" s="55">
        <f t="shared" si="390"/>
        <v>0</v>
      </c>
      <c r="S196" s="55">
        <f t="shared" si="390"/>
        <v>0</v>
      </c>
      <c r="T196" s="187">
        <f t="shared" si="390"/>
        <v>0</v>
      </c>
      <c r="U196" s="187">
        <f t="shared" si="390"/>
        <v>0</v>
      </c>
      <c r="V196" s="55">
        <f t="shared" si="390"/>
        <v>0</v>
      </c>
      <c r="W196" s="55">
        <f t="shared" si="390"/>
        <v>0</v>
      </c>
      <c r="X196" s="55">
        <f t="shared" si="390"/>
        <v>0</v>
      </c>
      <c r="Y196" s="55">
        <f t="shared" si="390"/>
        <v>0</v>
      </c>
      <c r="Z196" s="55">
        <f t="shared" si="390"/>
        <v>15</v>
      </c>
      <c r="AA196" s="55">
        <f t="shared" si="390"/>
        <v>637074.48</v>
      </c>
      <c r="AB196" s="55">
        <f t="shared" si="390"/>
        <v>0</v>
      </c>
      <c r="AC196" s="55">
        <f t="shared" si="390"/>
        <v>0</v>
      </c>
      <c r="AD196" s="55">
        <f t="shared" si="390"/>
        <v>10</v>
      </c>
      <c r="AE196" s="55">
        <f t="shared" si="390"/>
        <v>155859.19999999998</v>
      </c>
      <c r="AF196" s="55">
        <f t="shared" si="390"/>
        <v>40</v>
      </c>
      <c r="AG196" s="55">
        <f t="shared" si="390"/>
        <v>2412700.4159999997</v>
      </c>
      <c r="AH196" s="55">
        <f t="shared" si="390"/>
        <v>0</v>
      </c>
      <c r="AI196" s="55">
        <f t="shared" si="390"/>
        <v>0</v>
      </c>
      <c r="AJ196" s="55">
        <f t="shared" si="390"/>
        <v>10</v>
      </c>
      <c r="AK196" s="55">
        <f t="shared" si="390"/>
        <v>404259.80000000005</v>
      </c>
      <c r="AL196" s="55">
        <f t="shared" si="390"/>
        <v>0</v>
      </c>
      <c r="AM196" s="55">
        <f t="shared" si="390"/>
        <v>0</v>
      </c>
      <c r="AN196" s="55">
        <f t="shared" si="390"/>
        <v>0</v>
      </c>
      <c r="AO196" s="55">
        <f t="shared" si="390"/>
        <v>0</v>
      </c>
      <c r="AP196" s="187">
        <f t="shared" si="390"/>
        <v>0</v>
      </c>
      <c r="AQ196" s="187">
        <f t="shared" si="390"/>
        <v>0</v>
      </c>
      <c r="AR196" s="55">
        <f t="shared" si="390"/>
        <v>0</v>
      </c>
      <c r="AS196" s="55">
        <f t="shared" si="390"/>
        <v>0</v>
      </c>
      <c r="AT196" s="55">
        <f t="shared" si="390"/>
        <v>0</v>
      </c>
      <c r="AU196" s="55">
        <f t="shared" si="390"/>
        <v>0</v>
      </c>
      <c r="AV196" s="55">
        <f t="shared" si="390"/>
        <v>0</v>
      </c>
      <c r="AW196" s="55">
        <f t="shared" si="390"/>
        <v>0</v>
      </c>
      <c r="AX196" s="187">
        <f t="shared" si="390"/>
        <v>82</v>
      </c>
      <c r="AY196" s="187">
        <f t="shared" si="390"/>
        <v>3182060.392</v>
      </c>
      <c r="AZ196" s="55">
        <f t="shared" si="390"/>
        <v>0</v>
      </c>
      <c r="BA196" s="55">
        <f t="shared" si="390"/>
        <v>0</v>
      </c>
      <c r="BB196" s="55">
        <f t="shared" si="390"/>
        <v>0</v>
      </c>
      <c r="BC196" s="55">
        <f t="shared" si="390"/>
        <v>0</v>
      </c>
      <c r="BD196" s="55">
        <f t="shared" si="390"/>
        <v>0</v>
      </c>
      <c r="BE196" s="55">
        <f t="shared" si="390"/>
        <v>0</v>
      </c>
      <c r="BF196" s="55">
        <f t="shared" si="390"/>
        <v>0</v>
      </c>
      <c r="BG196" s="55">
        <f t="shared" si="390"/>
        <v>0</v>
      </c>
      <c r="BH196" s="55">
        <f t="shared" si="390"/>
        <v>0</v>
      </c>
      <c r="BI196" s="55">
        <f t="shared" si="390"/>
        <v>0</v>
      </c>
      <c r="BJ196" s="55">
        <f t="shared" si="390"/>
        <v>0</v>
      </c>
      <c r="BK196" s="55">
        <f t="shared" si="390"/>
        <v>0</v>
      </c>
      <c r="BL196" s="55">
        <f t="shared" si="390"/>
        <v>0</v>
      </c>
      <c r="BM196" s="55">
        <f t="shared" si="390"/>
        <v>0</v>
      </c>
      <c r="BN196" s="55">
        <f t="shared" si="390"/>
        <v>0</v>
      </c>
      <c r="BO196" s="55">
        <f t="shared" si="390"/>
        <v>0</v>
      </c>
      <c r="BP196" s="55">
        <f t="shared" si="390"/>
        <v>4</v>
      </c>
      <c r="BQ196" s="55">
        <f t="shared" si="390"/>
        <v>62343.68</v>
      </c>
      <c r="BR196" s="55">
        <f t="shared" si="390"/>
        <v>0</v>
      </c>
      <c r="BS196" s="55">
        <f t="shared" si="390"/>
        <v>0</v>
      </c>
      <c r="BT196" s="55">
        <f t="shared" si="390"/>
        <v>0</v>
      </c>
      <c r="BU196" s="55">
        <f t="shared" si="390"/>
        <v>0</v>
      </c>
      <c r="BV196" s="55">
        <f t="shared" si="390"/>
        <v>0</v>
      </c>
      <c r="BW196" s="55">
        <f t="shared" si="390"/>
        <v>0</v>
      </c>
      <c r="BX196" s="55">
        <f t="shared" si="390"/>
        <v>0</v>
      </c>
      <c r="BY196" s="55">
        <f t="shared" si="390"/>
        <v>0</v>
      </c>
      <c r="BZ196" s="55">
        <f t="shared" si="390"/>
        <v>0</v>
      </c>
      <c r="CA196" s="55">
        <f t="shared" ref="CA196:EL196" si="391">SUM(CA197:CA202)</f>
        <v>0</v>
      </c>
      <c r="CB196" s="55">
        <f t="shared" si="391"/>
        <v>0</v>
      </c>
      <c r="CC196" s="55">
        <f t="shared" si="391"/>
        <v>0</v>
      </c>
      <c r="CD196" s="187">
        <f t="shared" si="391"/>
        <v>0</v>
      </c>
      <c r="CE196" s="187">
        <f t="shared" si="391"/>
        <v>0</v>
      </c>
      <c r="CF196" s="55">
        <f t="shared" si="391"/>
        <v>0</v>
      </c>
      <c r="CG196" s="55">
        <f t="shared" si="391"/>
        <v>0</v>
      </c>
      <c r="CH196" s="55">
        <f t="shared" si="391"/>
        <v>3</v>
      </c>
      <c r="CI196" s="55">
        <f t="shared" si="391"/>
        <v>46757.760000000002</v>
      </c>
      <c r="CJ196" s="55">
        <f t="shared" si="391"/>
        <v>0</v>
      </c>
      <c r="CK196" s="55">
        <f t="shared" si="391"/>
        <v>0</v>
      </c>
      <c r="CL196" s="55">
        <f t="shared" si="391"/>
        <v>0</v>
      </c>
      <c r="CM196" s="55">
        <f t="shared" si="391"/>
        <v>0</v>
      </c>
      <c r="CN196" s="55">
        <f t="shared" si="391"/>
        <v>0</v>
      </c>
      <c r="CO196" s="55">
        <f t="shared" si="391"/>
        <v>0</v>
      </c>
      <c r="CP196" s="55">
        <f t="shared" si="391"/>
        <v>0</v>
      </c>
      <c r="CQ196" s="55">
        <f t="shared" si="391"/>
        <v>0</v>
      </c>
      <c r="CR196" s="55">
        <f t="shared" si="391"/>
        <v>0</v>
      </c>
      <c r="CS196" s="55">
        <f t="shared" si="391"/>
        <v>0</v>
      </c>
      <c r="CT196" s="55">
        <f t="shared" si="391"/>
        <v>10</v>
      </c>
      <c r="CU196" s="55">
        <f t="shared" si="391"/>
        <v>187031.03999999998</v>
      </c>
      <c r="CV196" s="55">
        <f t="shared" si="391"/>
        <v>0</v>
      </c>
      <c r="CW196" s="55">
        <f t="shared" si="391"/>
        <v>0</v>
      </c>
      <c r="CX196" s="55">
        <f t="shared" si="391"/>
        <v>0</v>
      </c>
      <c r="CY196" s="55">
        <f t="shared" si="391"/>
        <v>0</v>
      </c>
      <c r="CZ196" s="55">
        <f t="shared" si="391"/>
        <v>0</v>
      </c>
      <c r="DA196" s="55">
        <f t="shared" si="391"/>
        <v>0</v>
      </c>
      <c r="DB196" s="55">
        <f t="shared" si="391"/>
        <v>0</v>
      </c>
      <c r="DC196" s="55">
        <f t="shared" si="391"/>
        <v>0</v>
      </c>
      <c r="DD196" s="55">
        <f t="shared" si="391"/>
        <v>0</v>
      </c>
      <c r="DE196" s="55">
        <f t="shared" si="391"/>
        <v>0</v>
      </c>
      <c r="DF196" s="55">
        <f t="shared" si="391"/>
        <v>20</v>
      </c>
      <c r="DG196" s="55">
        <f t="shared" si="391"/>
        <v>1019319.1680000001</v>
      </c>
      <c r="DH196" s="55">
        <f t="shared" si="391"/>
        <v>0</v>
      </c>
      <c r="DI196" s="55">
        <f t="shared" si="391"/>
        <v>0</v>
      </c>
      <c r="DJ196" s="55">
        <f t="shared" si="391"/>
        <v>0</v>
      </c>
      <c r="DK196" s="55">
        <f t="shared" si="391"/>
        <v>0</v>
      </c>
      <c r="DL196" s="55">
        <f t="shared" si="391"/>
        <v>0</v>
      </c>
      <c r="DM196" s="55">
        <f t="shared" si="391"/>
        <v>0</v>
      </c>
      <c r="DN196" s="55">
        <f t="shared" si="391"/>
        <v>0</v>
      </c>
      <c r="DO196" s="55">
        <f t="shared" si="391"/>
        <v>0</v>
      </c>
      <c r="DP196" s="55">
        <f t="shared" si="391"/>
        <v>0</v>
      </c>
      <c r="DQ196" s="55">
        <f t="shared" si="391"/>
        <v>0</v>
      </c>
      <c r="DR196" s="55">
        <f t="shared" si="391"/>
        <v>0</v>
      </c>
      <c r="DS196" s="55">
        <f t="shared" si="391"/>
        <v>0</v>
      </c>
      <c r="DT196" s="55">
        <f t="shared" si="391"/>
        <v>1</v>
      </c>
      <c r="DU196" s="55">
        <f t="shared" si="391"/>
        <v>18703.103999999999</v>
      </c>
      <c r="DV196" s="55">
        <f t="shared" si="391"/>
        <v>0</v>
      </c>
      <c r="DW196" s="55">
        <f t="shared" si="391"/>
        <v>0</v>
      </c>
      <c r="DX196" s="55">
        <f t="shared" si="391"/>
        <v>0</v>
      </c>
      <c r="DY196" s="55">
        <f t="shared" si="391"/>
        <v>0</v>
      </c>
      <c r="DZ196" s="55">
        <f t="shared" si="391"/>
        <v>0</v>
      </c>
      <c r="EA196" s="55">
        <f t="shared" si="391"/>
        <v>0</v>
      </c>
      <c r="EB196" s="55">
        <f t="shared" si="391"/>
        <v>0</v>
      </c>
      <c r="EC196" s="55">
        <f t="shared" si="391"/>
        <v>0</v>
      </c>
      <c r="ED196" s="55">
        <f t="shared" si="391"/>
        <v>0</v>
      </c>
      <c r="EE196" s="55">
        <f t="shared" si="391"/>
        <v>0</v>
      </c>
      <c r="EF196" s="55">
        <f t="shared" si="391"/>
        <v>0</v>
      </c>
      <c r="EG196" s="55">
        <f t="shared" si="391"/>
        <v>0</v>
      </c>
      <c r="EH196" s="187">
        <f t="shared" si="391"/>
        <v>0</v>
      </c>
      <c r="EI196" s="187">
        <f t="shared" si="391"/>
        <v>0</v>
      </c>
      <c r="EJ196" s="55">
        <f t="shared" si="391"/>
        <v>0</v>
      </c>
      <c r="EK196" s="55">
        <f t="shared" si="391"/>
        <v>0</v>
      </c>
      <c r="EL196" s="55">
        <f t="shared" si="391"/>
        <v>0</v>
      </c>
      <c r="EM196" s="55">
        <f t="shared" ref="EM196:EQ196" si="392">SUM(EM197:EM202)</f>
        <v>0</v>
      </c>
      <c r="EN196" s="55"/>
      <c r="EO196" s="55"/>
      <c r="EP196" s="55">
        <f t="shared" si="392"/>
        <v>195</v>
      </c>
      <c r="EQ196" s="55">
        <f t="shared" si="392"/>
        <v>8126109.0399999991</v>
      </c>
    </row>
    <row r="197" spans="1:147" ht="45" x14ac:dyDescent="0.25">
      <c r="A197" s="13"/>
      <c r="B197" s="13">
        <v>129</v>
      </c>
      <c r="C197" s="126" t="s">
        <v>555</v>
      </c>
      <c r="D197" s="63" t="s">
        <v>556</v>
      </c>
      <c r="E197" s="15">
        <v>13916</v>
      </c>
      <c r="F197" s="16">
        <v>0.8</v>
      </c>
      <c r="G197" s="17"/>
      <c r="H197" s="49">
        <v>1</v>
      </c>
      <c r="I197" s="50"/>
      <c r="J197" s="48">
        <v>1.4</v>
      </c>
      <c r="K197" s="48">
        <v>1.68</v>
      </c>
      <c r="L197" s="48">
        <v>2.23</v>
      </c>
      <c r="M197" s="51">
        <v>2.57</v>
      </c>
      <c r="N197" s="19"/>
      <c r="O197" s="20">
        <f t="shared" ref="O197:O202" si="393">N197*E197*F197*H197*J197*$O$9</f>
        <v>0</v>
      </c>
      <c r="P197" s="52"/>
      <c r="Q197" s="20">
        <f t="shared" ref="Q197:Q202" si="394">P197*E197*F197*H197*J197*$Q$9</f>
        <v>0</v>
      </c>
      <c r="R197" s="21"/>
      <c r="S197" s="21">
        <f t="shared" ref="S197:S202" si="395">R197*E197*F197*H197*J197*$S$9</f>
        <v>0</v>
      </c>
      <c r="T197" s="19"/>
      <c r="U197" s="20">
        <f t="shared" ref="U197:U202" si="396">SUM(T197*E197*F197*H197*J197*$U$9)</f>
        <v>0</v>
      </c>
      <c r="V197" s="19"/>
      <c r="W197" s="21">
        <f t="shared" ref="W197:W202" si="397">SUM(V197*E197*F197*H197*J197*$W$9)</f>
        <v>0</v>
      </c>
      <c r="X197" s="19"/>
      <c r="Y197" s="20">
        <f t="shared" ref="Y197:Y202" si="398">SUM(X197*E197*F197*H197*J197*$Y$9)</f>
        <v>0</v>
      </c>
      <c r="Z197" s="21"/>
      <c r="AA197" s="20">
        <f t="shared" ref="AA197:AA202" si="399">SUM(Z197*E197*F197*H197*J197*$AA$9)</f>
        <v>0</v>
      </c>
      <c r="AB197" s="20"/>
      <c r="AC197" s="20"/>
      <c r="AD197" s="21">
        <v>10</v>
      </c>
      <c r="AE197" s="20">
        <f t="shared" ref="AE197:AE202" si="400">SUM(AD197*E197*F197*H197*J197*$AE$9)</f>
        <v>155859.19999999998</v>
      </c>
      <c r="AF197" s="21"/>
      <c r="AG197" s="20">
        <f t="shared" ref="AG197:AG202" si="401">SUM(AF197*E197*F197*H197*K197*$AG$9)</f>
        <v>0</v>
      </c>
      <c r="AH197" s="21"/>
      <c r="AI197" s="20">
        <f t="shared" ref="AI197:AI202" si="402">SUM(AH197*E197*F197*H197*K197*$AI$9)</f>
        <v>0</v>
      </c>
      <c r="AJ197" s="19"/>
      <c r="AK197" s="20">
        <f t="shared" ref="AK197:AK202" si="403">SUM(AJ197*E197*F197*H197*J197*$AK$9)</f>
        <v>0</v>
      </c>
      <c r="AL197" s="21"/>
      <c r="AM197" s="21">
        <f t="shared" ref="AM197:AM202" si="404">SUM(AL197*E197*F197*H197*J197*$AM$9)</f>
        <v>0</v>
      </c>
      <c r="AN197" s="19"/>
      <c r="AO197" s="20">
        <f t="shared" ref="AO197:AO202" si="405">SUM(AN197*E197*F197*H197*J197*$AO$9)</f>
        <v>0</v>
      </c>
      <c r="AP197" s="19"/>
      <c r="AQ197" s="20">
        <f t="shared" ref="AQ197:AQ202" si="406">SUM(AP197*E197*F197*H197*J197*$AQ$9)</f>
        <v>0</v>
      </c>
      <c r="AR197" s="21"/>
      <c r="AS197" s="20">
        <f t="shared" ref="AS197:AS202" si="407">SUM(E197*F197*H197*J197*AR197*$AS$9)</f>
        <v>0</v>
      </c>
      <c r="AT197" s="21"/>
      <c r="AU197" s="20">
        <f t="shared" ref="AU197:AU202" si="408">SUM(AT197*E197*F197*H197*J197*$AU$9)</f>
        <v>0</v>
      </c>
      <c r="AV197" s="19"/>
      <c r="AW197" s="20">
        <f t="shared" ref="AW197:AW202" si="409">SUM(AV197*E197*F197*H197*J197*$AW$9)</f>
        <v>0</v>
      </c>
      <c r="AX197" s="19">
        <v>10</v>
      </c>
      <c r="AY197" s="21">
        <f t="shared" ref="AY197:AY202" si="410">SUM(AX197*E197*F197*H197*J197*$AY$9)</f>
        <v>155859.19999999998</v>
      </c>
      <c r="AZ197" s="19"/>
      <c r="BA197" s="20">
        <f t="shared" ref="BA197:BA202" si="411">SUM(AZ197*E197*F197*H197*J197*$BA$9)</f>
        <v>0</v>
      </c>
      <c r="BB197" s="19"/>
      <c r="BC197" s="20">
        <f t="shared" ref="BC197:BC202" si="412">SUM(BB197*E197*F197*H197*J197*$BC$9)</f>
        <v>0</v>
      </c>
      <c r="BD197" s="19"/>
      <c r="BE197" s="20">
        <f t="shared" ref="BE197:BE202" si="413">SUM(BD197*E197*F197*H197*J197*$BE$9)</f>
        <v>0</v>
      </c>
      <c r="BF197" s="19"/>
      <c r="BG197" s="20">
        <f t="shared" ref="BG197:BG202" si="414">SUM(BF197*E197*F197*H197*J197*$BG$9)</f>
        <v>0</v>
      </c>
      <c r="BH197" s="19"/>
      <c r="BI197" s="20">
        <f t="shared" ref="BI197:BI202" si="415">BH197*E197*F197*H197*J197*$BI$9</f>
        <v>0</v>
      </c>
      <c r="BJ197" s="19"/>
      <c r="BK197" s="20">
        <f t="shared" ref="BK197:BK202" si="416">BJ197*E197*F197*H197*J197*$BK$9</f>
        <v>0</v>
      </c>
      <c r="BL197" s="19"/>
      <c r="BM197" s="20">
        <f t="shared" ref="BM197:BM202" si="417">BL197*E197*F197*H197*J197*$BM$9</f>
        <v>0</v>
      </c>
      <c r="BN197" s="19"/>
      <c r="BO197" s="20">
        <f t="shared" ref="BO197:BO202" si="418">SUM(BN197*E197*F197*H197*J197*$BO$9)</f>
        <v>0</v>
      </c>
      <c r="BP197" s="19">
        <v>4</v>
      </c>
      <c r="BQ197" s="20">
        <f t="shared" ref="BQ197:BQ202" si="419">SUM(BP197*E197*F197*H197*J197*$BQ$9)</f>
        <v>62343.68</v>
      </c>
      <c r="BR197" s="19"/>
      <c r="BS197" s="20">
        <f t="shared" ref="BS197:BS202" si="420">SUM(BR197*E197*F197*H197*J197*$BS$9)</f>
        <v>0</v>
      </c>
      <c r="BT197" s="19"/>
      <c r="BU197" s="20">
        <f t="shared" ref="BU197:BU202" si="421">SUM(BT197*E197*F197*H197*J197*$BU$9)</f>
        <v>0</v>
      </c>
      <c r="BV197" s="19"/>
      <c r="BW197" s="20">
        <f t="shared" ref="BW197:BW202" si="422">SUM(BV197*E197*F197*H197*J197*$BW$9)</f>
        <v>0</v>
      </c>
      <c r="BX197" s="23"/>
      <c r="BY197" s="24">
        <f t="shared" ref="BY197:BY202" si="423">BX197*E197*F197*H197*J197*$BY$9</f>
        <v>0</v>
      </c>
      <c r="BZ197" s="19"/>
      <c r="CA197" s="20">
        <f t="shared" ref="CA197:CA202" si="424">SUM(BZ197*E197*F197*H197*J197*$CA$9)</f>
        <v>0</v>
      </c>
      <c r="CB197" s="21"/>
      <c r="CC197" s="20">
        <f t="shared" ref="CC197:CC202" si="425">SUM(CB197*E197*F197*H197*J197*$CC$9)</f>
        <v>0</v>
      </c>
      <c r="CD197" s="19"/>
      <c r="CE197" s="20">
        <f t="shared" ref="CE197:CE202" si="426">SUM(CD197*E197*F197*H197*J197*$CE$9)</f>
        <v>0</v>
      </c>
      <c r="CF197" s="19"/>
      <c r="CG197" s="20">
        <f t="shared" ref="CG197:CG202" si="427">SUM(CF197*E197*F197*H197*J197*$CG$9)</f>
        <v>0</v>
      </c>
      <c r="CH197" s="19">
        <v>3</v>
      </c>
      <c r="CI197" s="20">
        <f t="shared" ref="CI197:CI202" si="428">CH197*E197*F197*H197*J197*$CI$9</f>
        <v>46757.760000000002</v>
      </c>
      <c r="CJ197" s="19"/>
      <c r="CK197" s="20">
        <f t="shared" ref="CK197:CK202" si="429">SUM(CJ197*E197*F197*H197*J197*$CK$9)</f>
        <v>0</v>
      </c>
      <c r="CL197" s="21"/>
      <c r="CM197" s="20">
        <f t="shared" ref="CM197:CM202" si="430">SUM(CL197*E197*F197*H197*K197*$CM$9)</f>
        <v>0</v>
      </c>
      <c r="CN197" s="19"/>
      <c r="CO197" s="20">
        <f t="shared" ref="CO197:CO202" si="431">SUM(CN197*E197*F197*H197*K197*$CO$9)</f>
        <v>0</v>
      </c>
      <c r="CP197" s="19"/>
      <c r="CQ197" s="20">
        <f t="shared" ref="CQ197:CQ202" si="432">SUM(CP197*E197*F197*H197*K197*$CQ$9)</f>
        <v>0</v>
      </c>
      <c r="CR197" s="21"/>
      <c r="CS197" s="20">
        <f t="shared" ref="CS197:CS202" si="433">SUM(CR197*E197*F197*H197*K197*$CS$9)</f>
        <v>0</v>
      </c>
      <c r="CT197" s="21">
        <v>10</v>
      </c>
      <c r="CU197" s="20">
        <f t="shared" ref="CU197:CU202" si="434">SUM(CT197*E197*F197*H197*K197*$CU$9)</f>
        <v>187031.03999999998</v>
      </c>
      <c r="CV197" s="21"/>
      <c r="CW197" s="20">
        <f t="shared" ref="CW197:CW202" si="435">SUM(CV197*E197*F197*H197*K197*$CW$9)</f>
        <v>0</v>
      </c>
      <c r="CX197" s="19"/>
      <c r="CY197" s="20">
        <f t="shared" ref="CY197:CY202" si="436">SUM(CX197*E197*F197*H197*K197*$CY$9)</f>
        <v>0</v>
      </c>
      <c r="CZ197" s="19"/>
      <c r="DA197" s="20">
        <f t="shared" ref="DA197:DA202" si="437">SUM(CZ197*E197*F197*H197*K197*$DA$9)</f>
        <v>0</v>
      </c>
      <c r="DB197" s="19"/>
      <c r="DC197" s="20">
        <f t="shared" ref="DC197:DC202" si="438">SUM(DB197*E197*F197*H197*K197*$DC$9)</f>
        <v>0</v>
      </c>
      <c r="DD197" s="21"/>
      <c r="DE197" s="20">
        <f t="shared" ref="DE197:DE202" si="439">SUM(DD197*E197*F197*H197*K197*$DE$9)</f>
        <v>0</v>
      </c>
      <c r="DF197" s="19"/>
      <c r="DG197" s="20">
        <f t="shared" ref="DG197:DG202" si="440">SUM(DF197*E197*F197*H197*K197*$DG$9)</f>
        <v>0</v>
      </c>
      <c r="DH197" s="19"/>
      <c r="DI197" s="20">
        <f t="shared" ref="DI197:DI202" si="441">SUM(DH197*E197*F197*H197*K197*$DI$9)</f>
        <v>0</v>
      </c>
      <c r="DJ197" s="19"/>
      <c r="DK197" s="20">
        <f t="shared" ref="DK197:DK202" si="442">SUM(DJ197*E197*F197*H197*K197*$DK$9)</f>
        <v>0</v>
      </c>
      <c r="DL197" s="19"/>
      <c r="DM197" s="21">
        <f t="shared" ref="DM197:DM202" si="443">SUM(DL197*E197*F197*H197*K197*$DM$9)</f>
        <v>0</v>
      </c>
      <c r="DN197" s="19"/>
      <c r="DO197" s="20">
        <f t="shared" ref="DO197:DO202" si="444">SUM(DN197*E197*F197*H197*K197*$DO$9)</f>
        <v>0</v>
      </c>
      <c r="DP197" s="19"/>
      <c r="DQ197" s="20">
        <f t="shared" ref="DQ197:DQ202" si="445">DP197*E197*F197*H197*K197*$DQ$9</f>
        <v>0</v>
      </c>
      <c r="DR197" s="19"/>
      <c r="DS197" s="20">
        <f t="shared" ref="DS197:DS202" si="446">SUM(DR197*E197*F197*H197*K197*$DS$9)</f>
        <v>0</v>
      </c>
      <c r="DT197" s="19">
        <v>1</v>
      </c>
      <c r="DU197" s="20">
        <f t="shared" ref="DU197:DU202" si="447">SUM(DT197*E197*F197*H197*K197*$DU$9)</f>
        <v>18703.103999999999</v>
      </c>
      <c r="DV197" s="19"/>
      <c r="DW197" s="20">
        <f t="shared" ref="DW197:DW202" si="448">SUM(DV197*E197*F197*H197*L197*$DW$9)</f>
        <v>0</v>
      </c>
      <c r="DX197" s="19"/>
      <c r="DY197" s="20">
        <f t="shared" ref="DY197:DY202" si="449">SUM(DX197*E197*F197*H197*M197*$DY$9)</f>
        <v>0</v>
      </c>
      <c r="DZ197" s="19"/>
      <c r="EA197" s="20">
        <f t="shared" ref="EA197:EA202" si="450">SUM(DZ197*E197*F197*H197*J197*$EA$9)</f>
        <v>0</v>
      </c>
      <c r="EB197" s="19"/>
      <c r="EC197" s="20">
        <f t="shared" ref="EC197:EC202" si="451">SUM(EB197*E197*F197*H197*J197*$EC$9)</f>
        <v>0</v>
      </c>
      <c r="ED197" s="19"/>
      <c r="EE197" s="20">
        <f t="shared" ref="EE197:EE202" si="452">SUM(ED197*E197*F197*H197*J197*$EE$9)</f>
        <v>0</v>
      </c>
      <c r="EF197" s="19"/>
      <c r="EG197" s="20">
        <f t="shared" ref="EG197:EG202" si="453">SUM(EF197*E197*F197*H197*J197*$EG$9)</f>
        <v>0</v>
      </c>
      <c r="EH197" s="19"/>
      <c r="EI197" s="20">
        <f t="shared" ref="EI197:EI202" si="454">EH197*E197*F197*H197*J197*$EI$9</f>
        <v>0</v>
      </c>
      <c r="EJ197" s="19"/>
      <c r="EK197" s="20">
        <f t="shared" ref="EK197:EK202" si="455">EJ197*E197*F197*H197*J197*$EK$9</f>
        <v>0</v>
      </c>
      <c r="EL197" s="19"/>
      <c r="EM197" s="20"/>
      <c r="EN197" s="25"/>
      <c r="EO197" s="25"/>
      <c r="EP197" s="26">
        <f t="shared" ref="EP197:EQ202" si="456">SUM(N197,X197,P197,R197,Z197,T197,V197,AD197,AF197,AH197,AJ197,AL197,AR197,AT197,AV197,AP197,CL197,CR197,CV197,BZ197,CB197,DB197,DD197,DF197,DH197,DJ197,DL197,DN197,AX197,AN197,AZ197,BB197,BD197,BF197,BH197,BJ197,BL197,BN197,BP197,BR197,BT197,ED197,EF197,DZ197,EB197,BV197,BX197,CT197,CN197,CP197,CX197,CZ197,CD197,CF197,CH197,CJ197,DP197,DR197,DT197,DV197,DX197,EH197,EJ197,EL197)</f>
        <v>38</v>
      </c>
      <c r="EQ197" s="26">
        <f t="shared" si="456"/>
        <v>626553.98399999994</v>
      </c>
    </row>
    <row r="198" spans="1:147" ht="30" customHeight="1" x14ac:dyDescent="0.25">
      <c r="A198" s="13"/>
      <c r="B198" s="13">
        <v>130</v>
      </c>
      <c r="C198" s="126" t="s">
        <v>557</v>
      </c>
      <c r="D198" s="64" t="s">
        <v>558</v>
      </c>
      <c r="E198" s="15">
        <v>13916</v>
      </c>
      <c r="F198" s="16">
        <v>2.1800000000000002</v>
      </c>
      <c r="G198" s="17"/>
      <c r="H198" s="49">
        <v>1</v>
      </c>
      <c r="I198" s="50"/>
      <c r="J198" s="48">
        <v>1.4</v>
      </c>
      <c r="K198" s="48">
        <v>1.68</v>
      </c>
      <c r="L198" s="48">
        <v>2.23</v>
      </c>
      <c r="M198" s="51">
        <v>2.57</v>
      </c>
      <c r="N198" s="19"/>
      <c r="O198" s="20">
        <f t="shared" si="393"/>
        <v>0</v>
      </c>
      <c r="P198" s="52"/>
      <c r="Q198" s="20">
        <f t="shared" si="394"/>
        <v>0</v>
      </c>
      <c r="R198" s="21">
        <v>0</v>
      </c>
      <c r="S198" s="21">
        <f t="shared" si="395"/>
        <v>0</v>
      </c>
      <c r="T198" s="19"/>
      <c r="U198" s="20">
        <f t="shared" si="396"/>
        <v>0</v>
      </c>
      <c r="V198" s="19"/>
      <c r="W198" s="21">
        <f t="shared" si="397"/>
        <v>0</v>
      </c>
      <c r="X198" s="19"/>
      <c r="Y198" s="20">
        <f t="shared" si="398"/>
        <v>0</v>
      </c>
      <c r="Z198" s="21">
        <v>15</v>
      </c>
      <c r="AA198" s="20">
        <f t="shared" si="399"/>
        <v>637074.48</v>
      </c>
      <c r="AB198" s="20"/>
      <c r="AC198" s="20"/>
      <c r="AD198" s="21"/>
      <c r="AE198" s="20">
        <f t="shared" si="400"/>
        <v>0</v>
      </c>
      <c r="AF198" s="21"/>
      <c r="AG198" s="20">
        <f t="shared" si="401"/>
        <v>0</v>
      </c>
      <c r="AH198" s="21"/>
      <c r="AI198" s="20">
        <f t="shared" si="402"/>
        <v>0</v>
      </c>
      <c r="AJ198" s="19">
        <v>5</v>
      </c>
      <c r="AK198" s="20">
        <f t="shared" si="403"/>
        <v>212358.16000000003</v>
      </c>
      <c r="AL198" s="21"/>
      <c r="AM198" s="21">
        <f t="shared" si="404"/>
        <v>0</v>
      </c>
      <c r="AN198" s="19"/>
      <c r="AO198" s="20">
        <f t="shared" si="405"/>
        <v>0</v>
      </c>
      <c r="AP198" s="54"/>
      <c r="AQ198" s="20">
        <f t="shared" si="406"/>
        <v>0</v>
      </c>
      <c r="AR198" s="21"/>
      <c r="AS198" s="20">
        <f t="shared" si="407"/>
        <v>0</v>
      </c>
      <c r="AT198" s="21"/>
      <c r="AU198" s="20">
        <f t="shared" si="408"/>
        <v>0</v>
      </c>
      <c r="AV198" s="19"/>
      <c r="AW198" s="20">
        <f t="shared" si="409"/>
        <v>0</v>
      </c>
      <c r="AX198" s="19">
        <v>20</v>
      </c>
      <c r="AY198" s="21">
        <f t="shared" si="410"/>
        <v>849432.64000000013</v>
      </c>
      <c r="AZ198" s="19"/>
      <c r="BA198" s="20">
        <f t="shared" si="411"/>
        <v>0</v>
      </c>
      <c r="BB198" s="19"/>
      <c r="BC198" s="20">
        <f t="shared" si="412"/>
        <v>0</v>
      </c>
      <c r="BD198" s="19"/>
      <c r="BE198" s="20">
        <f t="shared" si="413"/>
        <v>0</v>
      </c>
      <c r="BF198" s="19"/>
      <c r="BG198" s="20">
        <f t="shared" si="414"/>
        <v>0</v>
      </c>
      <c r="BH198" s="19"/>
      <c r="BI198" s="20">
        <f t="shared" si="415"/>
        <v>0</v>
      </c>
      <c r="BJ198" s="19"/>
      <c r="BK198" s="20">
        <f t="shared" si="416"/>
        <v>0</v>
      </c>
      <c r="BL198" s="19"/>
      <c r="BM198" s="20">
        <f t="shared" si="417"/>
        <v>0</v>
      </c>
      <c r="BN198" s="19"/>
      <c r="BO198" s="20">
        <f t="shared" si="418"/>
        <v>0</v>
      </c>
      <c r="BP198" s="19"/>
      <c r="BQ198" s="20">
        <f t="shared" si="419"/>
        <v>0</v>
      </c>
      <c r="BR198" s="19"/>
      <c r="BS198" s="20">
        <f t="shared" si="420"/>
        <v>0</v>
      </c>
      <c r="BT198" s="19"/>
      <c r="BU198" s="20">
        <f t="shared" si="421"/>
        <v>0</v>
      </c>
      <c r="BV198" s="19"/>
      <c r="BW198" s="20">
        <f t="shared" si="422"/>
        <v>0</v>
      </c>
      <c r="BX198" s="23"/>
      <c r="BY198" s="24">
        <f t="shared" si="423"/>
        <v>0</v>
      </c>
      <c r="BZ198" s="19"/>
      <c r="CA198" s="20">
        <f t="shared" si="424"/>
        <v>0</v>
      </c>
      <c r="CB198" s="21"/>
      <c r="CC198" s="20">
        <f t="shared" si="425"/>
        <v>0</v>
      </c>
      <c r="CD198" s="19"/>
      <c r="CE198" s="20">
        <f t="shared" si="426"/>
        <v>0</v>
      </c>
      <c r="CF198" s="19"/>
      <c r="CG198" s="20">
        <f t="shared" si="427"/>
        <v>0</v>
      </c>
      <c r="CH198" s="19"/>
      <c r="CI198" s="20">
        <f t="shared" si="428"/>
        <v>0</v>
      </c>
      <c r="CJ198" s="55"/>
      <c r="CK198" s="20">
        <f t="shared" si="429"/>
        <v>0</v>
      </c>
      <c r="CL198" s="21"/>
      <c r="CM198" s="20">
        <f t="shared" si="430"/>
        <v>0</v>
      </c>
      <c r="CN198" s="19"/>
      <c r="CO198" s="20">
        <f t="shared" si="431"/>
        <v>0</v>
      </c>
      <c r="CP198" s="19"/>
      <c r="CQ198" s="20">
        <f t="shared" si="432"/>
        <v>0</v>
      </c>
      <c r="CR198" s="21"/>
      <c r="CS198" s="20">
        <f t="shared" si="433"/>
        <v>0</v>
      </c>
      <c r="CT198" s="21"/>
      <c r="CU198" s="20">
        <f t="shared" si="434"/>
        <v>0</v>
      </c>
      <c r="CV198" s="21"/>
      <c r="CW198" s="20">
        <f t="shared" si="435"/>
        <v>0</v>
      </c>
      <c r="CX198" s="19"/>
      <c r="CY198" s="20">
        <f t="shared" si="436"/>
        <v>0</v>
      </c>
      <c r="CZ198" s="19"/>
      <c r="DA198" s="20">
        <f t="shared" si="437"/>
        <v>0</v>
      </c>
      <c r="DB198" s="19"/>
      <c r="DC198" s="20">
        <f t="shared" si="438"/>
        <v>0</v>
      </c>
      <c r="DD198" s="21"/>
      <c r="DE198" s="20">
        <f t="shared" si="439"/>
        <v>0</v>
      </c>
      <c r="DF198" s="19">
        <v>20</v>
      </c>
      <c r="DG198" s="20">
        <f t="shared" si="440"/>
        <v>1019319.1680000001</v>
      </c>
      <c r="DH198" s="19"/>
      <c r="DI198" s="20">
        <f t="shared" si="441"/>
        <v>0</v>
      </c>
      <c r="DJ198" s="19"/>
      <c r="DK198" s="20">
        <f t="shared" si="442"/>
        <v>0</v>
      </c>
      <c r="DL198" s="19"/>
      <c r="DM198" s="21">
        <f t="shared" si="443"/>
        <v>0</v>
      </c>
      <c r="DN198" s="19"/>
      <c r="DO198" s="20">
        <f t="shared" si="444"/>
        <v>0</v>
      </c>
      <c r="DP198" s="19"/>
      <c r="DQ198" s="20">
        <f t="shared" si="445"/>
        <v>0</v>
      </c>
      <c r="DR198" s="19"/>
      <c r="DS198" s="20">
        <f t="shared" si="446"/>
        <v>0</v>
      </c>
      <c r="DT198" s="19"/>
      <c r="DU198" s="20">
        <f t="shared" si="447"/>
        <v>0</v>
      </c>
      <c r="DV198" s="19"/>
      <c r="DW198" s="20">
        <f t="shared" si="448"/>
        <v>0</v>
      </c>
      <c r="DX198" s="19"/>
      <c r="DY198" s="20">
        <f t="shared" si="449"/>
        <v>0</v>
      </c>
      <c r="DZ198" s="19"/>
      <c r="EA198" s="20">
        <f t="shared" si="450"/>
        <v>0</v>
      </c>
      <c r="EB198" s="19"/>
      <c r="EC198" s="20">
        <f t="shared" si="451"/>
        <v>0</v>
      </c>
      <c r="ED198" s="19"/>
      <c r="EE198" s="20">
        <f t="shared" si="452"/>
        <v>0</v>
      </c>
      <c r="EF198" s="19"/>
      <c r="EG198" s="20">
        <f t="shared" si="453"/>
        <v>0</v>
      </c>
      <c r="EH198" s="19"/>
      <c r="EI198" s="20">
        <f t="shared" si="454"/>
        <v>0</v>
      </c>
      <c r="EJ198" s="19"/>
      <c r="EK198" s="20">
        <f t="shared" si="455"/>
        <v>0</v>
      </c>
      <c r="EL198" s="19"/>
      <c r="EM198" s="20"/>
      <c r="EN198" s="25"/>
      <c r="EO198" s="25"/>
      <c r="EP198" s="26">
        <f t="shared" si="456"/>
        <v>60</v>
      </c>
      <c r="EQ198" s="26">
        <f t="shared" si="456"/>
        <v>2718184.4480000003</v>
      </c>
    </row>
    <row r="199" spans="1:147" s="132" customFormat="1" ht="30" customHeight="1" x14ac:dyDescent="0.25">
      <c r="A199" s="13"/>
      <c r="B199" s="13">
        <v>131</v>
      </c>
      <c r="C199" s="126" t="s">
        <v>559</v>
      </c>
      <c r="D199" s="64" t="s">
        <v>560</v>
      </c>
      <c r="E199" s="15">
        <v>13916</v>
      </c>
      <c r="F199" s="16">
        <v>2.58</v>
      </c>
      <c r="G199" s="17"/>
      <c r="H199" s="49">
        <v>1</v>
      </c>
      <c r="I199" s="50"/>
      <c r="J199" s="48">
        <v>1.4</v>
      </c>
      <c r="K199" s="48">
        <v>1.68</v>
      </c>
      <c r="L199" s="48">
        <v>2.23</v>
      </c>
      <c r="M199" s="51">
        <v>2.57</v>
      </c>
      <c r="N199" s="19"/>
      <c r="O199" s="20">
        <f t="shared" si="393"/>
        <v>0</v>
      </c>
      <c r="P199" s="52"/>
      <c r="Q199" s="20">
        <f t="shared" si="394"/>
        <v>0</v>
      </c>
      <c r="R199" s="21">
        <v>0</v>
      </c>
      <c r="S199" s="21">
        <f t="shared" si="395"/>
        <v>0</v>
      </c>
      <c r="T199" s="19"/>
      <c r="U199" s="20">
        <f t="shared" si="396"/>
        <v>0</v>
      </c>
      <c r="V199" s="19"/>
      <c r="W199" s="21">
        <f t="shared" si="397"/>
        <v>0</v>
      </c>
      <c r="X199" s="19"/>
      <c r="Y199" s="20">
        <f t="shared" si="398"/>
        <v>0</v>
      </c>
      <c r="Z199" s="21"/>
      <c r="AA199" s="20">
        <f t="shared" si="399"/>
        <v>0</v>
      </c>
      <c r="AB199" s="20"/>
      <c r="AC199" s="20"/>
      <c r="AD199" s="21"/>
      <c r="AE199" s="20">
        <f t="shared" si="400"/>
        <v>0</v>
      </c>
      <c r="AF199" s="21">
        <v>40</v>
      </c>
      <c r="AG199" s="20">
        <f t="shared" si="401"/>
        <v>2412700.4159999997</v>
      </c>
      <c r="AH199" s="21"/>
      <c r="AI199" s="20">
        <f t="shared" si="402"/>
        <v>0</v>
      </c>
      <c r="AJ199" s="19"/>
      <c r="AK199" s="20">
        <f t="shared" si="403"/>
        <v>0</v>
      </c>
      <c r="AL199" s="21"/>
      <c r="AM199" s="21">
        <f t="shared" si="404"/>
        <v>0</v>
      </c>
      <c r="AN199" s="19"/>
      <c r="AO199" s="20">
        <f t="shared" si="405"/>
        <v>0</v>
      </c>
      <c r="AP199" s="60"/>
      <c r="AQ199" s="20">
        <f t="shared" si="406"/>
        <v>0</v>
      </c>
      <c r="AR199" s="21"/>
      <c r="AS199" s="20">
        <f t="shared" si="407"/>
        <v>0</v>
      </c>
      <c r="AT199" s="21"/>
      <c r="AU199" s="20">
        <f t="shared" si="408"/>
        <v>0</v>
      </c>
      <c r="AV199" s="19"/>
      <c r="AW199" s="20">
        <f t="shared" si="409"/>
        <v>0</v>
      </c>
      <c r="AX199" s="19">
        <v>15</v>
      </c>
      <c r="AY199" s="21">
        <f t="shared" si="410"/>
        <v>753968.88</v>
      </c>
      <c r="AZ199" s="19"/>
      <c r="BA199" s="20">
        <f t="shared" si="411"/>
        <v>0</v>
      </c>
      <c r="BB199" s="19"/>
      <c r="BC199" s="20">
        <f t="shared" si="412"/>
        <v>0</v>
      </c>
      <c r="BD199" s="19"/>
      <c r="BE199" s="20">
        <f t="shared" si="413"/>
        <v>0</v>
      </c>
      <c r="BF199" s="19"/>
      <c r="BG199" s="20">
        <f t="shared" si="414"/>
        <v>0</v>
      </c>
      <c r="BH199" s="19"/>
      <c r="BI199" s="20">
        <f t="shared" si="415"/>
        <v>0</v>
      </c>
      <c r="BJ199" s="19"/>
      <c r="BK199" s="20">
        <f t="shared" si="416"/>
        <v>0</v>
      </c>
      <c r="BL199" s="19"/>
      <c r="BM199" s="20">
        <f t="shared" si="417"/>
        <v>0</v>
      </c>
      <c r="BN199" s="19"/>
      <c r="BO199" s="20">
        <f t="shared" si="418"/>
        <v>0</v>
      </c>
      <c r="BP199" s="19"/>
      <c r="BQ199" s="20">
        <f t="shared" si="419"/>
        <v>0</v>
      </c>
      <c r="BR199" s="19"/>
      <c r="BS199" s="20">
        <f t="shared" si="420"/>
        <v>0</v>
      </c>
      <c r="BT199" s="19"/>
      <c r="BU199" s="20">
        <f t="shared" si="421"/>
        <v>0</v>
      </c>
      <c r="BV199" s="19"/>
      <c r="BW199" s="20">
        <f t="shared" si="422"/>
        <v>0</v>
      </c>
      <c r="BX199" s="23"/>
      <c r="BY199" s="24">
        <f t="shared" si="423"/>
        <v>0</v>
      </c>
      <c r="BZ199" s="19"/>
      <c r="CA199" s="20">
        <f t="shared" si="424"/>
        <v>0</v>
      </c>
      <c r="CB199" s="21"/>
      <c r="CC199" s="20">
        <f t="shared" si="425"/>
        <v>0</v>
      </c>
      <c r="CD199" s="19"/>
      <c r="CE199" s="20">
        <f t="shared" si="426"/>
        <v>0</v>
      </c>
      <c r="CF199" s="19"/>
      <c r="CG199" s="20">
        <f t="shared" si="427"/>
        <v>0</v>
      </c>
      <c r="CH199" s="19"/>
      <c r="CI199" s="20">
        <f t="shared" si="428"/>
        <v>0</v>
      </c>
      <c r="CJ199" s="55"/>
      <c r="CK199" s="20">
        <f t="shared" si="429"/>
        <v>0</v>
      </c>
      <c r="CL199" s="21"/>
      <c r="CM199" s="20">
        <f t="shared" si="430"/>
        <v>0</v>
      </c>
      <c r="CN199" s="19"/>
      <c r="CO199" s="20">
        <f t="shared" si="431"/>
        <v>0</v>
      </c>
      <c r="CP199" s="19"/>
      <c r="CQ199" s="20">
        <f t="shared" si="432"/>
        <v>0</v>
      </c>
      <c r="CR199" s="21"/>
      <c r="CS199" s="20">
        <f t="shared" si="433"/>
        <v>0</v>
      </c>
      <c r="CT199" s="21"/>
      <c r="CU199" s="20">
        <f t="shared" si="434"/>
        <v>0</v>
      </c>
      <c r="CV199" s="21"/>
      <c r="CW199" s="20">
        <f t="shared" si="435"/>
        <v>0</v>
      </c>
      <c r="CX199" s="19"/>
      <c r="CY199" s="20">
        <f t="shared" si="436"/>
        <v>0</v>
      </c>
      <c r="CZ199" s="19"/>
      <c r="DA199" s="20">
        <f t="shared" si="437"/>
        <v>0</v>
      </c>
      <c r="DB199" s="19"/>
      <c r="DC199" s="20">
        <f t="shared" si="438"/>
        <v>0</v>
      </c>
      <c r="DD199" s="21"/>
      <c r="DE199" s="20">
        <f t="shared" si="439"/>
        <v>0</v>
      </c>
      <c r="DF199" s="19"/>
      <c r="DG199" s="20">
        <f t="shared" si="440"/>
        <v>0</v>
      </c>
      <c r="DH199" s="19"/>
      <c r="DI199" s="20">
        <f t="shared" si="441"/>
        <v>0</v>
      </c>
      <c r="DJ199" s="19"/>
      <c r="DK199" s="20">
        <f t="shared" si="442"/>
        <v>0</v>
      </c>
      <c r="DL199" s="19"/>
      <c r="DM199" s="21">
        <f t="shared" si="443"/>
        <v>0</v>
      </c>
      <c r="DN199" s="19"/>
      <c r="DO199" s="20">
        <f t="shared" si="444"/>
        <v>0</v>
      </c>
      <c r="DP199" s="19"/>
      <c r="DQ199" s="20">
        <f t="shared" si="445"/>
        <v>0</v>
      </c>
      <c r="DR199" s="19"/>
      <c r="DS199" s="20">
        <f t="shared" si="446"/>
        <v>0</v>
      </c>
      <c r="DT199" s="19"/>
      <c r="DU199" s="20">
        <f t="shared" si="447"/>
        <v>0</v>
      </c>
      <c r="DV199" s="19"/>
      <c r="DW199" s="20">
        <f t="shared" si="448"/>
        <v>0</v>
      </c>
      <c r="DX199" s="19"/>
      <c r="DY199" s="20">
        <f t="shared" si="449"/>
        <v>0</v>
      </c>
      <c r="DZ199" s="60"/>
      <c r="EA199" s="20">
        <f t="shared" si="450"/>
        <v>0</v>
      </c>
      <c r="EB199" s="19"/>
      <c r="EC199" s="20">
        <f t="shared" si="451"/>
        <v>0</v>
      </c>
      <c r="ED199" s="19"/>
      <c r="EE199" s="20">
        <f t="shared" si="452"/>
        <v>0</v>
      </c>
      <c r="EF199" s="19"/>
      <c r="EG199" s="20">
        <f t="shared" si="453"/>
        <v>0</v>
      </c>
      <c r="EH199" s="19"/>
      <c r="EI199" s="20">
        <f t="shared" si="454"/>
        <v>0</v>
      </c>
      <c r="EJ199" s="19"/>
      <c r="EK199" s="20">
        <f t="shared" si="455"/>
        <v>0</v>
      </c>
      <c r="EL199" s="19"/>
      <c r="EM199" s="20"/>
      <c r="EN199" s="25"/>
      <c r="EO199" s="25"/>
      <c r="EP199" s="26">
        <f t="shared" si="456"/>
        <v>55</v>
      </c>
      <c r="EQ199" s="26">
        <f t="shared" si="456"/>
        <v>3166669.2959999996</v>
      </c>
    </row>
    <row r="200" spans="1:147" ht="30" customHeight="1" x14ac:dyDescent="0.25">
      <c r="A200" s="13"/>
      <c r="B200" s="13">
        <v>132</v>
      </c>
      <c r="C200" s="126" t="s">
        <v>561</v>
      </c>
      <c r="D200" s="64" t="s">
        <v>562</v>
      </c>
      <c r="E200" s="15">
        <v>13916</v>
      </c>
      <c r="F200" s="16">
        <v>1.97</v>
      </c>
      <c r="G200" s="17"/>
      <c r="H200" s="49">
        <v>1</v>
      </c>
      <c r="I200" s="50"/>
      <c r="J200" s="48">
        <v>1.4</v>
      </c>
      <c r="K200" s="48">
        <v>1.68</v>
      </c>
      <c r="L200" s="48">
        <v>2.23</v>
      </c>
      <c r="M200" s="51">
        <v>2.57</v>
      </c>
      <c r="N200" s="19"/>
      <c r="O200" s="20">
        <f t="shared" si="393"/>
        <v>0</v>
      </c>
      <c r="P200" s="52"/>
      <c r="Q200" s="20">
        <f t="shared" si="394"/>
        <v>0</v>
      </c>
      <c r="R200" s="21"/>
      <c r="S200" s="21">
        <f t="shared" si="395"/>
        <v>0</v>
      </c>
      <c r="T200" s="19"/>
      <c r="U200" s="20">
        <f t="shared" si="396"/>
        <v>0</v>
      </c>
      <c r="V200" s="19"/>
      <c r="W200" s="21">
        <f t="shared" si="397"/>
        <v>0</v>
      </c>
      <c r="X200" s="19"/>
      <c r="Y200" s="20">
        <f t="shared" si="398"/>
        <v>0</v>
      </c>
      <c r="Z200" s="21"/>
      <c r="AA200" s="20">
        <f t="shared" si="399"/>
        <v>0</v>
      </c>
      <c r="AB200" s="20"/>
      <c r="AC200" s="20"/>
      <c r="AD200" s="21"/>
      <c r="AE200" s="20">
        <f t="shared" si="400"/>
        <v>0</v>
      </c>
      <c r="AF200" s="21"/>
      <c r="AG200" s="20">
        <f t="shared" si="401"/>
        <v>0</v>
      </c>
      <c r="AH200" s="21"/>
      <c r="AI200" s="20">
        <f t="shared" si="402"/>
        <v>0</v>
      </c>
      <c r="AJ200" s="19">
        <v>5</v>
      </c>
      <c r="AK200" s="20">
        <f t="shared" si="403"/>
        <v>191901.63999999998</v>
      </c>
      <c r="AL200" s="21"/>
      <c r="AM200" s="21">
        <f t="shared" si="404"/>
        <v>0</v>
      </c>
      <c r="AN200" s="19"/>
      <c r="AO200" s="20">
        <f t="shared" si="405"/>
        <v>0</v>
      </c>
      <c r="AP200" s="54"/>
      <c r="AQ200" s="20">
        <f t="shared" si="406"/>
        <v>0</v>
      </c>
      <c r="AR200" s="21"/>
      <c r="AS200" s="20">
        <f t="shared" si="407"/>
        <v>0</v>
      </c>
      <c r="AT200" s="21"/>
      <c r="AU200" s="20">
        <f t="shared" si="408"/>
        <v>0</v>
      </c>
      <c r="AV200" s="19"/>
      <c r="AW200" s="20">
        <f t="shared" si="409"/>
        <v>0</v>
      </c>
      <c r="AX200" s="19">
        <v>35</v>
      </c>
      <c r="AY200" s="21">
        <f t="shared" si="410"/>
        <v>1343311.4799999997</v>
      </c>
      <c r="AZ200" s="19"/>
      <c r="BA200" s="20">
        <f t="shared" si="411"/>
        <v>0</v>
      </c>
      <c r="BB200" s="19"/>
      <c r="BC200" s="20">
        <f t="shared" si="412"/>
        <v>0</v>
      </c>
      <c r="BD200" s="19"/>
      <c r="BE200" s="20">
        <f t="shared" si="413"/>
        <v>0</v>
      </c>
      <c r="BF200" s="19"/>
      <c r="BG200" s="20">
        <f t="shared" si="414"/>
        <v>0</v>
      </c>
      <c r="BH200" s="19"/>
      <c r="BI200" s="20">
        <f t="shared" si="415"/>
        <v>0</v>
      </c>
      <c r="BJ200" s="19"/>
      <c r="BK200" s="20">
        <f t="shared" si="416"/>
        <v>0</v>
      </c>
      <c r="BL200" s="19"/>
      <c r="BM200" s="20">
        <f t="shared" si="417"/>
        <v>0</v>
      </c>
      <c r="BN200" s="19"/>
      <c r="BO200" s="20">
        <f t="shared" si="418"/>
        <v>0</v>
      </c>
      <c r="BP200" s="19"/>
      <c r="BQ200" s="20">
        <f t="shared" si="419"/>
        <v>0</v>
      </c>
      <c r="BR200" s="19"/>
      <c r="BS200" s="20">
        <f t="shared" si="420"/>
        <v>0</v>
      </c>
      <c r="BT200" s="19"/>
      <c r="BU200" s="20">
        <f t="shared" si="421"/>
        <v>0</v>
      </c>
      <c r="BV200" s="19"/>
      <c r="BW200" s="20">
        <f t="shared" si="422"/>
        <v>0</v>
      </c>
      <c r="BX200" s="23"/>
      <c r="BY200" s="24">
        <f t="shared" si="423"/>
        <v>0</v>
      </c>
      <c r="BZ200" s="19"/>
      <c r="CA200" s="20">
        <f t="shared" si="424"/>
        <v>0</v>
      </c>
      <c r="CB200" s="21"/>
      <c r="CC200" s="20">
        <f t="shared" si="425"/>
        <v>0</v>
      </c>
      <c r="CD200" s="19"/>
      <c r="CE200" s="20">
        <f t="shared" si="426"/>
        <v>0</v>
      </c>
      <c r="CF200" s="19"/>
      <c r="CG200" s="20">
        <f t="shared" si="427"/>
        <v>0</v>
      </c>
      <c r="CH200" s="19"/>
      <c r="CI200" s="20">
        <f t="shared" si="428"/>
        <v>0</v>
      </c>
      <c r="CJ200" s="55"/>
      <c r="CK200" s="20">
        <f t="shared" si="429"/>
        <v>0</v>
      </c>
      <c r="CL200" s="21"/>
      <c r="CM200" s="20">
        <f t="shared" si="430"/>
        <v>0</v>
      </c>
      <c r="CN200" s="19"/>
      <c r="CO200" s="20">
        <f t="shared" si="431"/>
        <v>0</v>
      </c>
      <c r="CP200" s="19"/>
      <c r="CQ200" s="20">
        <f t="shared" si="432"/>
        <v>0</v>
      </c>
      <c r="CR200" s="21"/>
      <c r="CS200" s="20">
        <f t="shared" si="433"/>
        <v>0</v>
      </c>
      <c r="CT200" s="21"/>
      <c r="CU200" s="20">
        <f t="shared" si="434"/>
        <v>0</v>
      </c>
      <c r="CV200" s="21"/>
      <c r="CW200" s="20">
        <f t="shared" si="435"/>
        <v>0</v>
      </c>
      <c r="CX200" s="19"/>
      <c r="CY200" s="20">
        <f t="shared" si="436"/>
        <v>0</v>
      </c>
      <c r="CZ200" s="19"/>
      <c r="DA200" s="20">
        <f t="shared" si="437"/>
        <v>0</v>
      </c>
      <c r="DB200" s="19"/>
      <c r="DC200" s="20">
        <f t="shared" si="438"/>
        <v>0</v>
      </c>
      <c r="DD200" s="21"/>
      <c r="DE200" s="20">
        <f t="shared" si="439"/>
        <v>0</v>
      </c>
      <c r="DF200" s="19"/>
      <c r="DG200" s="20">
        <f t="shared" si="440"/>
        <v>0</v>
      </c>
      <c r="DH200" s="19"/>
      <c r="DI200" s="20">
        <f t="shared" si="441"/>
        <v>0</v>
      </c>
      <c r="DJ200" s="19"/>
      <c r="DK200" s="20">
        <f t="shared" si="442"/>
        <v>0</v>
      </c>
      <c r="DL200" s="19"/>
      <c r="DM200" s="21">
        <f t="shared" si="443"/>
        <v>0</v>
      </c>
      <c r="DN200" s="19"/>
      <c r="DO200" s="20">
        <f t="shared" si="444"/>
        <v>0</v>
      </c>
      <c r="DP200" s="19"/>
      <c r="DQ200" s="20">
        <f t="shared" si="445"/>
        <v>0</v>
      </c>
      <c r="DR200" s="19"/>
      <c r="DS200" s="20">
        <f t="shared" si="446"/>
        <v>0</v>
      </c>
      <c r="DT200" s="19"/>
      <c r="DU200" s="20">
        <f t="shared" si="447"/>
        <v>0</v>
      </c>
      <c r="DV200" s="19"/>
      <c r="DW200" s="20">
        <f t="shared" si="448"/>
        <v>0</v>
      </c>
      <c r="DX200" s="19"/>
      <c r="DY200" s="20">
        <f t="shared" si="449"/>
        <v>0</v>
      </c>
      <c r="DZ200" s="19"/>
      <c r="EA200" s="20">
        <f t="shared" si="450"/>
        <v>0</v>
      </c>
      <c r="EB200" s="19"/>
      <c r="EC200" s="20">
        <f t="shared" si="451"/>
        <v>0</v>
      </c>
      <c r="ED200" s="19"/>
      <c r="EE200" s="20">
        <f t="shared" si="452"/>
        <v>0</v>
      </c>
      <c r="EF200" s="19"/>
      <c r="EG200" s="20">
        <f t="shared" si="453"/>
        <v>0</v>
      </c>
      <c r="EH200" s="19"/>
      <c r="EI200" s="20">
        <f t="shared" si="454"/>
        <v>0</v>
      </c>
      <c r="EJ200" s="19"/>
      <c r="EK200" s="20">
        <f t="shared" si="455"/>
        <v>0</v>
      </c>
      <c r="EL200" s="19"/>
      <c r="EM200" s="20"/>
      <c r="EN200" s="25"/>
      <c r="EO200" s="25"/>
      <c r="EP200" s="26">
        <f t="shared" si="456"/>
        <v>40</v>
      </c>
      <c r="EQ200" s="26">
        <f t="shared" si="456"/>
        <v>1535213.1199999996</v>
      </c>
    </row>
    <row r="201" spans="1:147" ht="30" customHeight="1" x14ac:dyDescent="0.25">
      <c r="A201" s="13"/>
      <c r="B201" s="13">
        <v>133</v>
      </c>
      <c r="C201" s="126" t="s">
        <v>563</v>
      </c>
      <c r="D201" s="64" t="s">
        <v>564</v>
      </c>
      <c r="E201" s="15">
        <v>13916</v>
      </c>
      <c r="F201" s="16">
        <v>2.04</v>
      </c>
      <c r="G201" s="17"/>
      <c r="H201" s="49">
        <v>1</v>
      </c>
      <c r="I201" s="50"/>
      <c r="J201" s="48">
        <v>1.4</v>
      </c>
      <c r="K201" s="48">
        <v>1.68</v>
      </c>
      <c r="L201" s="48">
        <v>2.23</v>
      </c>
      <c r="M201" s="51">
        <v>2.57</v>
      </c>
      <c r="N201" s="19"/>
      <c r="O201" s="20">
        <f t="shared" si="393"/>
        <v>0</v>
      </c>
      <c r="P201" s="52"/>
      <c r="Q201" s="20">
        <f t="shared" si="394"/>
        <v>0</v>
      </c>
      <c r="R201" s="21"/>
      <c r="S201" s="21">
        <f t="shared" si="395"/>
        <v>0</v>
      </c>
      <c r="T201" s="19"/>
      <c r="U201" s="20">
        <f t="shared" si="396"/>
        <v>0</v>
      </c>
      <c r="V201" s="19"/>
      <c r="W201" s="21">
        <f t="shared" si="397"/>
        <v>0</v>
      </c>
      <c r="X201" s="19"/>
      <c r="Y201" s="20">
        <f t="shared" si="398"/>
        <v>0</v>
      </c>
      <c r="Z201" s="21"/>
      <c r="AA201" s="20">
        <f t="shared" si="399"/>
        <v>0</v>
      </c>
      <c r="AB201" s="20"/>
      <c r="AC201" s="20"/>
      <c r="AD201" s="21"/>
      <c r="AE201" s="20">
        <f t="shared" si="400"/>
        <v>0</v>
      </c>
      <c r="AF201" s="21"/>
      <c r="AG201" s="20">
        <f t="shared" si="401"/>
        <v>0</v>
      </c>
      <c r="AH201" s="21"/>
      <c r="AI201" s="20">
        <f t="shared" si="402"/>
        <v>0</v>
      </c>
      <c r="AJ201" s="19"/>
      <c r="AK201" s="20">
        <f t="shared" si="403"/>
        <v>0</v>
      </c>
      <c r="AL201" s="21"/>
      <c r="AM201" s="21">
        <f t="shared" si="404"/>
        <v>0</v>
      </c>
      <c r="AN201" s="19"/>
      <c r="AO201" s="20">
        <f t="shared" si="405"/>
        <v>0</v>
      </c>
      <c r="AP201" s="54"/>
      <c r="AQ201" s="20">
        <f t="shared" si="406"/>
        <v>0</v>
      </c>
      <c r="AR201" s="21"/>
      <c r="AS201" s="20">
        <f t="shared" si="407"/>
        <v>0</v>
      </c>
      <c r="AT201" s="21"/>
      <c r="AU201" s="20">
        <f t="shared" si="408"/>
        <v>0</v>
      </c>
      <c r="AV201" s="19"/>
      <c r="AW201" s="20">
        <f t="shared" si="409"/>
        <v>0</v>
      </c>
      <c r="AX201" s="19">
        <v>2</v>
      </c>
      <c r="AY201" s="21">
        <f t="shared" si="410"/>
        <v>79488.191999999995</v>
      </c>
      <c r="AZ201" s="19"/>
      <c r="BA201" s="20">
        <f t="shared" si="411"/>
        <v>0</v>
      </c>
      <c r="BB201" s="19"/>
      <c r="BC201" s="20">
        <f t="shared" si="412"/>
        <v>0</v>
      </c>
      <c r="BD201" s="19"/>
      <c r="BE201" s="20">
        <f t="shared" si="413"/>
        <v>0</v>
      </c>
      <c r="BF201" s="19"/>
      <c r="BG201" s="20">
        <f t="shared" si="414"/>
        <v>0</v>
      </c>
      <c r="BH201" s="19"/>
      <c r="BI201" s="20">
        <f t="shared" si="415"/>
        <v>0</v>
      </c>
      <c r="BJ201" s="19"/>
      <c r="BK201" s="20">
        <f t="shared" si="416"/>
        <v>0</v>
      </c>
      <c r="BL201" s="19"/>
      <c r="BM201" s="20">
        <f t="shared" si="417"/>
        <v>0</v>
      </c>
      <c r="BN201" s="19"/>
      <c r="BO201" s="20">
        <f t="shared" si="418"/>
        <v>0</v>
      </c>
      <c r="BP201" s="19"/>
      <c r="BQ201" s="20">
        <f t="shared" si="419"/>
        <v>0</v>
      </c>
      <c r="BR201" s="19"/>
      <c r="BS201" s="20">
        <f t="shared" si="420"/>
        <v>0</v>
      </c>
      <c r="BT201" s="19"/>
      <c r="BU201" s="20">
        <f t="shared" si="421"/>
        <v>0</v>
      </c>
      <c r="BV201" s="19"/>
      <c r="BW201" s="20">
        <f t="shared" si="422"/>
        <v>0</v>
      </c>
      <c r="BX201" s="23"/>
      <c r="BY201" s="24">
        <f t="shared" si="423"/>
        <v>0</v>
      </c>
      <c r="BZ201" s="19"/>
      <c r="CA201" s="20">
        <f t="shared" si="424"/>
        <v>0</v>
      </c>
      <c r="CB201" s="21"/>
      <c r="CC201" s="20">
        <f t="shared" si="425"/>
        <v>0</v>
      </c>
      <c r="CD201" s="19"/>
      <c r="CE201" s="20">
        <f t="shared" si="426"/>
        <v>0</v>
      </c>
      <c r="CF201" s="19"/>
      <c r="CG201" s="20">
        <f t="shared" si="427"/>
        <v>0</v>
      </c>
      <c r="CH201" s="19"/>
      <c r="CI201" s="20">
        <f t="shared" si="428"/>
        <v>0</v>
      </c>
      <c r="CJ201" s="55"/>
      <c r="CK201" s="20">
        <f t="shared" si="429"/>
        <v>0</v>
      </c>
      <c r="CL201" s="21"/>
      <c r="CM201" s="20">
        <f t="shared" si="430"/>
        <v>0</v>
      </c>
      <c r="CN201" s="19"/>
      <c r="CO201" s="20">
        <f t="shared" si="431"/>
        <v>0</v>
      </c>
      <c r="CP201" s="19"/>
      <c r="CQ201" s="20">
        <f t="shared" si="432"/>
        <v>0</v>
      </c>
      <c r="CR201" s="21"/>
      <c r="CS201" s="20">
        <f t="shared" si="433"/>
        <v>0</v>
      </c>
      <c r="CT201" s="21"/>
      <c r="CU201" s="20">
        <f t="shared" si="434"/>
        <v>0</v>
      </c>
      <c r="CV201" s="21"/>
      <c r="CW201" s="20">
        <f t="shared" si="435"/>
        <v>0</v>
      </c>
      <c r="CX201" s="19"/>
      <c r="CY201" s="20">
        <f t="shared" si="436"/>
        <v>0</v>
      </c>
      <c r="CZ201" s="19"/>
      <c r="DA201" s="20">
        <f t="shared" si="437"/>
        <v>0</v>
      </c>
      <c r="DB201" s="19"/>
      <c r="DC201" s="20">
        <f t="shared" si="438"/>
        <v>0</v>
      </c>
      <c r="DD201" s="21"/>
      <c r="DE201" s="20">
        <f t="shared" si="439"/>
        <v>0</v>
      </c>
      <c r="DF201" s="19"/>
      <c r="DG201" s="20">
        <f t="shared" si="440"/>
        <v>0</v>
      </c>
      <c r="DH201" s="19"/>
      <c r="DI201" s="20">
        <f t="shared" si="441"/>
        <v>0</v>
      </c>
      <c r="DJ201" s="19"/>
      <c r="DK201" s="20">
        <f t="shared" si="442"/>
        <v>0</v>
      </c>
      <c r="DL201" s="19"/>
      <c r="DM201" s="21">
        <f t="shared" si="443"/>
        <v>0</v>
      </c>
      <c r="DN201" s="19"/>
      <c r="DO201" s="20">
        <f t="shared" si="444"/>
        <v>0</v>
      </c>
      <c r="DP201" s="19"/>
      <c r="DQ201" s="20">
        <f t="shared" si="445"/>
        <v>0</v>
      </c>
      <c r="DR201" s="19"/>
      <c r="DS201" s="20">
        <f t="shared" si="446"/>
        <v>0</v>
      </c>
      <c r="DT201" s="19"/>
      <c r="DU201" s="20">
        <f t="shared" si="447"/>
        <v>0</v>
      </c>
      <c r="DV201" s="19"/>
      <c r="DW201" s="20">
        <f t="shared" si="448"/>
        <v>0</v>
      </c>
      <c r="DX201" s="19"/>
      <c r="DY201" s="20">
        <f t="shared" si="449"/>
        <v>0</v>
      </c>
      <c r="DZ201" s="19"/>
      <c r="EA201" s="20">
        <f t="shared" si="450"/>
        <v>0</v>
      </c>
      <c r="EB201" s="19"/>
      <c r="EC201" s="20">
        <f t="shared" si="451"/>
        <v>0</v>
      </c>
      <c r="ED201" s="19"/>
      <c r="EE201" s="20">
        <f t="shared" si="452"/>
        <v>0</v>
      </c>
      <c r="EF201" s="19"/>
      <c r="EG201" s="20">
        <f t="shared" si="453"/>
        <v>0</v>
      </c>
      <c r="EH201" s="19"/>
      <c r="EI201" s="20">
        <f t="shared" si="454"/>
        <v>0</v>
      </c>
      <c r="EJ201" s="19"/>
      <c r="EK201" s="20">
        <f t="shared" si="455"/>
        <v>0</v>
      </c>
      <c r="EL201" s="19"/>
      <c r="EM201" s="20"/>
      <c r="EN201" s="25"/>
      <c r="EO201" s="25"/>
      <c r="EP201" s="26">
        <f t="shared" si="456"/>
        <v>2</v>
      </c>
      <c r="EQ201" s="26">
        <f t="shared" si="456"/>
        <v>79488.191999999995</v>
      </c>
    </row>
    <row r="202" spans="1:147" ht="30" customHeight="1" x14ac:dyDescent="0.25">
      <c r="A202" s="13"/>
      <c r="B202" s="13">
        <v>134</v>
      </c>
      <c r="C202" s="126" t="s">
        <v>565</v>
      </c>
      <c r="D202" s="64" t="s">
        <v>566</v>
      </c>
      <c r="E202" s="15">
        <v>13916</v>
      </c>
      <c r="F202" s="16">
        <v>2.95</v>
      </c>
      <c r="G202" s="17"/>
      <c r="H202" s="49">
        <v>1</v>
      </c>
      <c r="I202" s="50"/>
      <c r="J202" s="48">
        <v>1.4</v>
      </c>
      <c r="K202" s="48">
        <v>1.68</v>
      </c>
      <c r="L202" s="48">
        <v>2.23</v>
      </c>
      <c r="M202" s="51">
        <v>2.57</v>
      </c>
      <c r="N202" s="19"/>
      <c r="O202" s="20">
        <f t="shared" si="393"/>
        <v>0</v>
      </c>
      <c r="P202" s="52"/>
      <c r="Q202" s="20">
        <f t="shared" si="394"/>
        <v>0</v>
      </c>
      <c r="R202" s="21"/>
      <c r="S202" s="21">
        <f t="shared" si="395"/>
        <v>0</v>
      </c>
      <c r="T202" s="19"/>
      <c r="U202" s="20">
        <f t="shared" si="396"/>
        <v>0</v>
      </c>
      <c r="V202" s="19"/>
      <c r="W202" s="21">
        <f t="shared" si="397"/>
        <v>0</v>
      </c>
      <c r="X202" s="19"/>
      <c r="Y202" s="20">
        <f t="shared" si="398"/>
        <v>0</v>
      </c>
      <c r="Z202" s="21"/>
      <c r="AA202" s="20">
        <f t="shared" si="399"/>
        <v>0</v>
      </c>
      <c r="AB202" s="20"/>
      <c r="AC202" s="20"/>
      <c r="AD202" s="21"/>
      <c r="AE202" s="20">
        <f t="shared" si="400"/>
        <v>0</v>
      </c>
      <c r="AF202" s="21"/>
      <c r="AG202" s="20">
        <f t="shared" si="401"/>
        <v>0</v>
      </c>
      <c r="AH202" s="21"/>
      <c r="AI202" s="20">
        <f t="shared" si="402"/>
        <v>0</v>
      </c>
      <c r="AJ202" s="19"/>
      <c r="AK202" s="20">
        <f t="shared" si="403"/>
        <v>0</v>
      </c>
      <c r="AL202" s="21"/>
      <c r="AM202" s="21">
        <f t="shared" si="404"/>
        <v>0</v>
      </c>
      <c r="AN202" s="19"/>
      <c r="AO202" s="20">
        <f t="shared" si="405"/>
        <v>0</v>
      </c>
      <c r="AP202" s="54"/>
      <c r="AQ202" s="20">
        <f t="shared" si="406"/>
        <v>0</v>
      </c>
      <c r="AR202" s="21"/>
      <c r="AS202" s="20">
        <f t="shared" si="407"/>
        <v>0</v>
      </c>
      <c r="AT202" s="21"/>
      <c r="AU202" s="20">
        <f t="shared" si="408"/>
        <v>0</v>
      </c>
      <c r="AV202" s="19"/>
      <c r="AW202" s="20">
        <f t="shared" si="409"/>
        <v>0</v>
      </c>
      <c r="AX202" s="19"/>
      <c r="AY202" s="21">
        <f t="shared" si="410"/>
        <v>0</v>
      </c>
      <c r="AZ202" s="19"/>
      <c r="BA202" s="20">
        <f t="shared" si="411"/>
        <v>0</v>
      </c>
      <c r="BB202" s="19"/>
      <c r="BC202" s="20">
        <f t="shared" si="412"/>
        <v>0</v>
      </c>
      <c r="BD202" s="19"/>
      <c r="BE202" s="20">
        <f t="shared" si="413"/>
        <v>0</v>
      </c>
      <c r="BF202" s="19"/>
      <c r="BG202" s="20">
        <f t="shared" si="414"/>
        <v>0</v>
      </c>
      <c r="BH202" s="19"/>
      <c r="BI202" s="20">
        <f t="shared" si="415"/>
        <v>0</v>
      </c>
      <c r="BJ202" s="19"/>
      <c r="BK202" s="20">
        <f t="shared" si="416"/>
        <v>0</v>
      </c>
      <c r="BL202" s="19"/>
      <c r="BM202" s="20">
        <f t="shared" si="417"/>
        <v>0</v>
      </c>
      <c r="BN202" s="19"/>
      <c r="BO202" s="20">
        <f t="shared" si="418"/>
        <v>0</v>
      </c>
      <c r="BP202" s="19"/>
      <c r="BQ202" s="20">
        <f t="shared" si="419"/>
        <v>0</v>
      </c>
      <c r="BR202" s="19"/>
      <c r="BS202" s="20">
        <f t="shared" si="420"/>
        <v>0</v>
      </c>
      <c r="BT202" s="19"/>
      <c r="BU202" s="20">
        <f t="shared" si="421"/>
        <v>0</v>
      </c>
      <c r="BV202" s="19"/>
      <c r="BW202" s="20">
        <f t="shared" si="422"/>
        <v>0</v>
      </c>
      <c r="BX202" s="23"/>
      <c r="BY202" s="24">
        <f t="shared" si="423"/>
        <v>0</v>
      </c>
      <c r="BZ202" s="19"/>
      <c r="CA202" s="20">
        <f t="shared" si="424"/>
        <v>0</v>
      </c>
      <c r="CB202" s="21"/>
      <c r="CC202" s="20">
        <f t="shared" si="425"/>
        <v>0</v>
      </c>
      <c r="CD202" s="19"/>
      <c r="CE202" s="20">
        <f t="shared" si="426"/>
        <v>0</v>
      </c>
      <c r="CF202" s="19"/>
      <c r="CG202" s="20">
        <f t="shared" si="427"/>
        <v>0</v>
      </c>
      <c r="CH202" s="19"/>
      <c r="CI202" s="20">
        <f t="shared" si="428"/>
        <v>0</v>
      </c>
      <c r="CJ202" s="55"/>
      <c r="CK202" s="20">
        <f t="shared" si="429"/>
        <v>0</v>
      </c>
      <c r="CL202" s="21"/>
      <c r="CM202" s="20">
        <f t="shared" si="430"/>
        <v>0</v>
      </c>
      <c r="CN202" s="19"/>
      <c r="CO202" s="20">
        <f t="shared" si="431"/>
        <v>0</v>
      </c>
      <c r="CP202" s="19"/>
      <c r="CQ202" s="20">
        <f t="shared" si="432"/>
        <v>0</v>
      </c>
      <c r="CR202" s="21"/>
      <c r="CS202" s="20">
        <f t="shared" si="433"/>
        <v>0</v>
      </c>
      <c r="CT202" s="21"/>
      <c r="CU202" s="20">
        <f t="shared" si="434"/>
        <v>0</v>
      </c>
      <c r="CV202" s="21"/>
      <c r="CW202" s="20">
        <f t="shared" si="435"/>
        <v>0</v>
      </c>
      <c r="CX202" s="19"/>
      <c r="CY202" s="20">
        <f t="shared" si="436"/>
        <v>0</v>
      </c>
      <c r="CZ202" s="19"/>
      <c r="DA202" s="20">
        <f t="shared" si="437"/>
        <v>0</v>
      </c>
      <c r="DB202" s="19"/>
      <c r="DC202" s="20">
        <f t="shared" si="438"/>
        <v>0</v>
      </c>
      <c r="DD202" s="21"/>
      <c r="DE202" s="20">
        <f t="shared" si="439"/>
        <v>0</v>
      </c>
      <c r="DF202" s="19"/>
      <c r="DG202" s="20">
        <f t="shared" si="440"/>
        <v>0</v>
      </c>
      <c r="DH202" s="19"/>
      <c r="DI202" s="20">
        <f t="shared" si="441"/>
        <v>0</v>
      </c>
      <c r="DJ202" s="19"/>
      <c r="DK202" s="20">
        <f t="shared" si="442"/>
        <v>0</v>
      </c>
      <c r="DL202" s="19"/>
      <c r="DM202" s="21">
        <f t="shared" si="443"/>
        <v>0</v>
      </c>
      <c r="DN202" s="19"/>
      <c r="DO202" s="20">
        <f t="shared" si="444"/>
        <v>0</v>
      </c>
      <c r="DP202" s="19"/>
      <c r="DQ202" s="20">
        <f t="shared" si="445"/>
        <v>0</v>
      </c>
      <c r="DR202" s="19"/>
      <c r="DS202" s="20">
        <f t="shared" si="446"/>
        <v>0</v>
      </c>
      <c r="DT202" s="19"/>
      <c r="DU202" s="20">
        <f t="shared" si="447"/>
        <v>0</v>
      </c>
      <c r="DV202" s="19"/>
      <c r="DW202" s="20">
        <f t="shared" si="448"/>
        <v>0</v>
      </c>
      <c r="DX202" s="19"/>
      <c r="DY202" s="20">
        <f t="shared" si="449"/>
        <v>0</v>
      </c>
      <c r="DZ202" s="19"/>
      <c r="EA202" s="20">
        <f t="shared" si="450"/>
        <v>0</v>
      </c>
      <c r="EB202" s="19"/>
      <c r="EC202" s="20">
        <f t="shared" si="451"/>
        <v>0</v>
      </c>
      <c r="ED202" s="19"/>
      <c r="EE202" s="20">
        <f t="shared" si="452"/>
        <v>0</v>
      </c>
      <c r="EF202" s="19"/>
      <c r="EG202" s="20">
        <f t="shared" si="453"/>
        <v>0</v>
      </c>
      <c r="EH202" s="19"/>
      <c r="EI202" s="20">
        <f t="shared" si="454"/>
        <v>0</v>
      </c>
      <c r="EJ202" s="19"/>
      <c r="EK202" s="20">
        <f t="shared" si="455"/>
        <v>0</v>
      </c>
      <c r="EL202" s="19"/>
      <c r="EM202" s="20"/>
      <c r="EN202" s="25"/>
      <c r="EO202" s="25"/>
      <c r="EP202" s="26">
        <f t="shared" si="456"/>
        <v>0</v>
      </c>
      <c r="EQ202" s="26">
        <f t="shared" si="456"/>
        <v>0</v>
      </c>
    </row>
    <row r="203" spans="1:147" s="132" customFormat="1" ht="15" customHeight="1" x14ac:dyDescent="0.25">
      <c r="A203" s="182">
        <v>31</v>
      </c>
      <c r="B203" s="182"/>
      <c r="C203" s="201" t="s">
        <v>567</v>
      </c>
      <c r="D203" s="199" t="s">
        <v>568</v>
      </c>
      <c r="E203" s="189">
        <v>13916</v>
      </c>
      <c r="F203" s="190"/>
      <c r="G203" s="191"/>
      <c r="H203" s="185"/>
      <c r="I203" s="193"/>
      <c r="J203" s="196">
        <v>1.4</v>
      </c>
      <c r="K203" s="196">
        <v>1.68</v>
      </c>
      <c r="L203" s="196">
        <v>2.23</v>
      </c>
      <c r="M203" s="195">
        <v>2.57</v>
      </c>
      <c r="N203" s="55">
        <f>SUM(N204:N209)</f>
        <v>0</v>
      </c>
      <c r="O203" s="55">
        <f t="shared" ref="O203:BZ203" si="457">SUM(O204:O209)</f>
        <v>0</v>
      </c>
      <c r="P203" s="55">
        <f t="shared" si="457"/>
        <v>134</v>
      </c>
      <c r="Q203" s="55">
        <f t="shared" si="457"/>
        <v>2143064</v>
      </c>
      <c r="R203" s="55">
        <f t="shared" si="457"/>
        <v>194</v>
      </c>
      <c r="S203" s="55">
        <f t="shared" si="457"/>
        <v>5470268.2719999999</v>
      </c>
      <c r="T203" s="187">
        <f t="shared" si="457"/>
        <v>0</v>
      </c>
      <c r="U203" s="187">
        <f t="shared" si="457"/>
        <v>0</v>
      </c>
      <c r="V203" s="55">
        <f t="shared" si="457"/>
        <v>0</v>
      </c>
      <c r="W203" s="55">
        <f t="shared" si="457"/>
        <v>0</v>
      </c>
      <c r="X203" s="55">
        <f t="shared" si="457"/>
        <v>0</v>
      </c>
      <c r="Y203" s="55">
        <f t="shared" si="457"/>
        <v>0</v>
      </c>
      <c r="Z203" s="55">
        <f t="shared" si="457"/>
        <v>46</v>
      </c>
      <c r="AA203" s="55">
        <f t="shared" si="457"/>
        <v>897943.81599999999</v>
      </c>
      <c r="AB203" s="55">
        <f t="shared" si="457"/>
        <v>0</v>
      </c>
      <c r="AC203" s="55">
        <f t="shared" si="457"/>
        <v>0</v>
      </c>
      <c r="AD203" s="55">
        <f t="shared" si="457"/>
        <v>2</v>
      </c>
      <c r="AE203" s="55">
        <f t="shared" si="457"/>
        <v>34678.671999999999</v>
      </c>
      <c r="AF203" s="55">
        <f t="shared" si="457"/>
        <v>340</v>
      </c>
      <c r="AG203" s="55">
        <f t="shared" si="457"/>
        <v>6976257.7920000004</v>
      </c>
      <c r="AH203" s="55">
        <f t="shared" si="457"/>
        <v>0</v>
      </c>
      <c r="AI203" s="55">
        <f t="shared" si="457"/>
        <v>0</v>
      </c>
      <c r="AJ203" s="55">
        <f t="shared" si="457"/>
        <v>655</v>
      </c>
      <c r="AK203" s="55">
        <f t="shared" si="457"/>
        <v>12948003.039999999</v>
      </c>
      <c r="AL203" s="55">
        <f t="shared" si="457"/>
        <v>0</v>
      </c>
      <c r="AM203" s="55">
        <f t="shared" si="457"/>
        <v>0</v>
      </c>
      <c r="AN203" s="55">
        <f t="shared" si="457"/>
        <v>0</v>
      </c>
      <c r="AO203" s="55">
        <f t="shared" si="457"/>
        <v>0</v>
      </c>
      <c r="AP203" s="187">
        <f t="shared" si="457"/>
        <v>0</v>
      </c>
      <c r="AQ203" s="187">
        <f t="shared" si="457"/>
        <v>0</v>
      </c>
      <c r="AR203" s="55">
        <f t="shared" si="457"/>
        <v>0</v>
      </c>
      <c r="AS203" s="55">
        <f t="shared" si="457"/>
        <v>0</v>
      </c>
      <c r="AT203" s="55">
        <f t="shared" si="457"/>
        <v>0</v>
      </c>
      <c r="AU203" s="55">
        <f t="shared" si="457"/>
        <v>0</v>
      </c>
      <c r="AV203" s="55">
        <f t="shared" si="457"/>
        <v>0</v>
      </c>
      <c r="AW203" s="55">
        <f t="shared" si="457"/>
        <v>0</v>
      </c>
      <c r="AX203" s="187">
        <f t="shared" si="457"/>
        <v>1726</v>
      </c>
      <c r="AY203" s="187">
        <f t="shared" si="457"/>
        <v>30592238.599999998</v>
      </c>
      <c r="AZ203" s="55">
        <f t="shared" si="457"/>
        <v>720</v>
      </c>
      <c r="BA203" s="55">
        <f t="shared" si="457"/>
        <v>13158412.960000001</v>
      </c>
      <c r="BB203" s="55">
        <f t="shared" si="457"/>
        <v>0</v>
      </c>
      <c r="BC203" s="55">
        <f t="shared" si="457"/>
        <v>0</v>
      </c>
      <c r="BD203" s="55">
        <f t="shared" si="457"/>
        <v>0</v>
      </c>
      <c r="BE203" s="55">
        <f t="shared" si="457"/>
        <v>0</v>
      </c>
      <c r="BF203" s="55">
        <f t="shared" si="457"/>
        <v>0</v>
      </c>
      <c r="BG203" s="55">
        <f t="shared" si="457"/>
        <v>0</v>
      </c>
      <c r="BH203" s="55">
        <f t="shared" si="457"/>
        <v>0</v>
      </c>
      <c r="BI203" s="55">
        <f t="shared" si="457"/>
        <v>0</v>
      </c>
      <c r="BJ203" s="55">
        <f t="shared" si="457"/>
        <v>0</v>
      </c>
      <c r="BK203" s="55">
        <f t="shared" si="457"/>
        <v>0</v>
      </c>
      <c r="BL203" s="55">
        <f t="shared" si="457"/>
        <v>0</v>
      </c>
      <c r="BM203" s="55">
        <f t="shared" si="457"/>
        <v>0</v>
      </c>
      <c r="BN203" s="55">
        <f t="shared" si="457"/>
        <v>40</v>
      </c>
      <c r="BO203" s="55">
        <f t="shared" si="457"/>
        <v>730590</v>
      </c>
      <c r="BP203" s="55">
        <f t="shared" si="457"/>
        <v>0</v>
      </c>
      <c r="BQ203" s="55">
        <f t="shared" si="457"/>
        <v>0</v>
      </c>
      <c r="BR203" s="55">
        <f t="shared" si="457"/>
        <v>0</v>
      </c>
      <c r="BS203" s="55">
        <f t="shared" si="457"/>
        <v>0</v>
      </c>
      <c r="BT203" s="55">
        <f t="shared" si="457"/>
        <v>46</v>
      </c>
      <c r="BU203" s="55">
        <f t="shared" si="457"/>
        <v>720848.79999999993</v>
      </c>
      <c r="BV203" s="55">
        <f t="shared" si="457"/>
        <v>0</v>
      </c>
      <c r="BW203" s="55">
        <f t="shared" si="457"/>
        <v>0</v>
      </c>
      <c r="BX203" s="55">
        <f t="shared" si="457"/>
        <v>0</v>
      </c>
      <c r="BY203" s="55">
        <f t="shared" si="457"/>
        <v>0</v>
      </c>
      <c r="BZ203" s="55">
        <f t="shared" si="457"/>
        <v>0</v>
      </c>
      <c r="CA203" s="55">
        <f t="shared" ref="CA203:EL203" si="458">SUM(CA204:CA209)</f>
        <v>0</v>
      </c>
      <c r="CB203" s="55">
        <f t="shared" si="458"/>
        <v>0</v>
      </c>
      <c r="CC203" s="55">
        <f t="shared" si="458"/>
        <v>0</v>
      </c>
      <c r="CD203" s="187">
        <f t="shared" si="458"/>
        <v>0</v>
      </c>
      <c r="CE203" s="187">
        <f t="shared" si="458"/>
        <v>0</v>
      </c>
      <c r="CF203" s="55">
        <f t="shared" si="458"/>
        <v>0</v>
      </c>
      <c r="CG203" s="55">
        <f t="shared" si="458"/>
        <v>0</v>
      </c>
      <c r="CH203" s="55">
        <f t="shared" si="458"/>
        <v>0</v>
      </c>
      <c r="CI203" s="55">
        <f t="shared" si="458"/>
        <v>0</v>
      </c>
      <c r="CJ203" s="55">
        <f t="shared" si="458"/>
        <v>460</v>
      </c>
      <c r="CK203" s="55">
        <f t="shared" si="458"/>
        <v>7792960</v>
      </c>
      <c r="CL203" s="55">
        <f t="shared" si="458"/>
        <v>0</v>
      </c>
      <c r="CM203" s="55">
        <f t="shared" si="458"/>
        <v>0</v>
      </c>
      <c r="CN203" s="55">
        <f t="shared" si="458"/>
        <v>0</v>
      </c>
      <c r="CO203" s="55">
        <f t="shared" si="458"/>
        <v>0</v>
      </c>
      <c r="CP203" s="55">
        <f t="shared" si="458"/>
        <v>0</v>
      </c>
      <c r="CQ203" s="55">
        <f t="shared" si="458"/>
        <v>0</v>
      </c>
      <c r="CR203" s="55">
        <f t="shared" si="458"/>
        <v>0</v>
      </c>
      <c r="CS203" s="55">
        <f t="shared" si="458"/>
        <v>0</v>
      </c>
      <c r="CT203" s="55">
        <f t="shared" si="458"/>
        <v>0</v>
      </c>
      <c r="CU203" s="55">
        <f t="shared" si="458"/>
        <v>0</v>
      </c>
      <c r="CV203" s="55">
        <f t="shared" si="458"/>
        <v>0</v>
      </c>
      <c r="CW203" s="55">
        <f t="shared" si="458"/>
        <v>0</v>
      </c>
      <c r="CX203" s="55">
        <f t="shared" si="458"/>
        <v>0</v>
      </c>
      <c r="CY203" s="55">
        <f t="shared" si="458"/>
        <v>0</v>
      </c>
      <c r="CZ203" s="55">
        <f t="shared" si="458"/>
        <v>0</v>
      </c>
      <c r="DA203" s="55">
        <f t="shared" si="458"/>
        <v>0</v>
      </c>
      <c r="DB203" s="55">
        <f t="shared" si="458"/>
        <v>0</v>
      </c>
      <c r="DC203" s="55">
        <f t="shared" si="458"/>
        <v>0</v>
      </c>
      <c r="DD203" s="55">
        <f t="shared" si="458"/>
        <v>24</v>
      </c>
      <c r="DE203" s="55">
        <f t="shared" si="458"/>
        <v>420819.83999999997</v>
      </c>
      <c r="DF203" s="55">
        <f t="shared" si="458"/>
        <v>40</v>
      </c>
      <c r="DG203" s="55">
        <f t="shared" si="458"/>
        <v>701366.4</v>
      </c>
      <c r="DH203" s="55">
        <f t="shared" si="458"/>
        <v>0</v>
      </c>
      <c r="DI203" s="55">
        <f t="shared" si="458"/>
        <v>0</v>
      </c>
      <c r="DJ203" s="55">
        <f t="shared" si="458"/>
        <v>0</v>
      </c>
      <c r="DK203" s="55">
        <f t="shared" si="458"/>
        <v>0</v>
      </c>
      <c r="DL203" s="55">
        <f t="shared" si="458"/>
        <v>0</v>
      </c>
      <c r="DM203" s="55">
        <f t="shared" si="458"/>
        <v>0</v>
      </c>
      <c r="DN203" s="55">
        <f t="shared" si="458"/>
        <v>0</v>
      </c>
      <c r="DO203" s="55">
        <f t="shared" si="458"/>
        <v>0</v>
      </c>
      <c r="DP203" s="55">
        <f t="shared" si="458"/>
        <v>0</v>
      </c>
      <c r="DQ203" s="55">
        <f t="shared" si="458"/>
        <v>0</v>
      </c>
      <c r="DR203" s="55">
        <f t="shared" si="458"/>
        <v>0</v>
      </c>
      <c r="DS203" s="55">
        <f t="shared" si="458"/>
        <v>0</v>
      </c>
      <c r="DT203" s="55">
        <f t="shared" si="458"/>
        <v>0</v>
      </c>
      <c r="DU203" s="55">
        <f t="shared" si="458"/>
        <v>0</v>
      </c>
      <c r="DV203" s="55">
        <f t="shared" si="458"/>
        <v>0</v>
      </c>
      <c r="DW203" s="55">
        <f t="shared" si="458"/>
        <v>0</v>
      </c>
      <c r="DX203" s="55">
        <f t="shared" si="458"/>
        <v>0</v>
      </c>
      <c r="DY203" s="55">
        <f t="shared" si="458"/>
        <v>0</v>
      </c>
      <c r="DZ203" s="55">
        <f t="shared" si="458"/>
        <v>0</v>
      </c>
      <c r="EA203" s="55">
        <f t="shared" si="458"/>
        <v>0</v>
      </c>
      <c r="EB203" s="55">
        <f t="shared" si="458"/>
        <v>0</v>
      </c>
      <c r="EC203" s="55">
        <f t="shared" si="458"/>
        <v>0</v>
      </c>
      <c r="ED203" s="55">
        <f t="shared" si="458"/>
        <v>0</v>
      </c>
      <c r="EE203" s="55">
        <f t="shared" si="458"/>
        <v>0</v>
      </c>
      <c r="EF203" s="55">
        <f t="shared" si="458"/>
        <v>0</v>
      </c>
      <c r="EG203" s="55">
        <f t="shared" si="458"/>
        <v>0</v>
      </c>
      <c r="EH203" s="187">
        <f t="shared" si="458"/>
        <v>0</v>
      </c>
      <c r="EI203" s="187">
        <f t="shared" si="458"/>
        <v>0</v>
      </c>
      <c r="EJ203" s="55">
        <f t="shared" si="458"/>
        <v>0</v>
      </c>
      <c r="EK203" s="55">
        <f t="shared" si="458"/>
        <v>0</v>
      </c>
      <c r="EL203" s="55">
        <f t="shared" si="458"/>
        <v>0</v>
      </c>
      <c r="EM203" s="55">
        <f t="shared" ref="EM203:EQ203" si="459">SUM(EM204:EM209)</f>
        <v>0</v>
      </c>
      <c r="EN203" s="55"/>
      <c r="EO203" s="55"/>
      <c r="EP203" s="55">
        <f t="shared" si="459"/>
        <v>4427</v>
      </c>
      <c r="EQ203" s="55">
        <f t="shared" si="459"/>
        <v>82587452.192000002</v>
      </c>
    </row>
    <row r="204" spans="1:147" ht="30" customHeight="1" x14ac:dyDescent="0.25">
      <c r="A204" s="13"/>
      <c r="B204" s="13">
        <v>135</v>
      </c>
      <c r="C204" s="126" t="s">
        <v>569</v>
      </c>
      <c r="D204" s="63" t="s">
        <v>570</v>
      </c>
      <c r="E204" s="15">
        <v>13916</v>
      </c>
      <c r="F204" s="16">
        <v>0.89</v>
      </c>
      <c r="G204" s="17"/>
      <c r="H204" s="49">
        <v>1</v>
      </c>
      <c r="I204" s="50"/>
      <c r="J204" s="48">
        <v>1.4</v>
      </c>
      <c r="K204" s="48">
        <v>1.68</v>
      </c>
      <c r="L204" s="48">
        <v>2.23</v>
      </c>
      <c r="M204" s="51">
        <v>2.57</v>
      </c>
      <c r="N204" s="19">
        <v>0</v>
      </c>
      <c r="O204" s="20">
        <f t="shared" ref="O204:O209" si="460">N204*E204*F204*H204*J204*$O$9</f>
        <v>0</v>
      </c>
      <c r="P204" s="52"/>
      <c r="Q204" s="20">
        <f t="shared" ref="Q204:Q209" si="461">P204*E204*F204*H204*J204*$Q$9</f>
        <v>0</v>
      </c>
      <c r="R204" s="21">
        <v>0</v>
      </c>
      <c r="S204" s="21">
        <f t="shared" ref="S204:S209" si="462">R204*E204*F204*H204*J204*$S$9</f>
        <v>0</v>
      </c>
      <c r="T204" s="19">
        <v>0</v>
      </c>
      <c r="U204" s="20">
        <f t="shared" ref="U204:U209" si="463">SUM(T204*E204*F204*H204*J204*$U$9)</f>
        <v>0</v>
      </c>
      <c r="V204" s="19"/>
      <c r="W204" s="21">
        <f t="shared" ref="W204:W209" si="464">SUM(V204*E204*F204*H204*J204*$W$9)</f>
        <v>0</v>
      </c>
      <c r="X204" s="19"/>
      <c r="Y204" s="20">
        <f t="shared" ref="Y204:Y209" si="465">SUM(X204*E204*F204*H204*J204*$Y$9)</f>
        <v>0</v>
      </c>
      <c r="Z204" s="21">
        <v>0</v>
      </c>
      <c r="AA204" s="20">
        <f t="shared" ref="AA204:AA209" si="466">SUM(Z204*E204*F204*H204*J204*$AA$9)</f>
        <v>0</v>
      </c>
      <c r="AB204" s="20"/>
      <c r="AC204" s="20"/>
      <c r="AD204" s="21">
        <v>2</v>
      </c>
      <c r="AE204" s="20">
        <f t="shared" ref="AE204:AE209" si="467">SUM(AD204*E204*F204*H204*J204*$AE$9)</f>
        <v>34678.671999999999</v>
      </c>
      <c r="AF204" s="21"/>
      <c r="AG204" s="20">
        <f t="shared" ref="AG204:AG209" si="468">SUM(AF204*E204*F204*H204*K204*$AG$9)</f>
        <v>0</v>
      </c>
      <c r="AH204" s="21">
        <v>0</v>
      </c>
      <c r="AI204" s="20">
        <f t="shared" ref="AI204:AI209" si="469">SUM(AH204*E204*F204*H204*K204*$AI$9)</f>
        <v>0</v>
      </c>
      <c r="AJ204" s="19"/>
      <c r="AK204" s="20">
        <f t="shared" ref="AK204:AK209" si="470">SUM(AJ204*E204*F204*H204*J204*$AK$9)</f>
        <v>0</v>
      </c>
      <c r="AL204" s="21"/>
      <c r="AM204" s="21">
        <f t="shared" ref="AM204:AM209" si="471">SUM(AL204*E204*F204*H204*J204*$AM$9)</f>
        <v>0</v>
      </c>
      <c r="AN204" s="19"/>
      <c r="AO204" s="20">
        <f t="shared" ref="AO204:AO209" si="472">SUM(AN204*E204*F204*H204*J204*$AO$9)</f>
        <v>0</v>
      </c>
      <c r="AP204" s="54"/>
      <c r="AQ204" s="20">
        <f t="shared" ref="AQ204:AQ209" si="473">SUM(AP204*E204*F204*H204*J204*$AQ$9)</f>
        <v>0</v>
      </c>
      <c r="AR204" s="21">
        <v>0</v>
      </c>
      <c r="AS204" s="20">
        <f t="shared" ref="AS204:AS209" si="474">SUM(E204*F204*H204*J204*AR204*$AS$9)</f>
        <v>0</v>
      </c>
      <c r="AT204" s="21"/>
      <c r="AU204" s="20">
        <f t="shared" ref="AU204:AU209" si="475">SUM(AT204*E204*F204*H204*J204*$AU$9)</f>
        <v>0</v>
      </c>
      <c r="AV204" s="19"/>
      <c r="AW204" s="20">
        <f t="shared" ref="AW204:AW209" si="476">SUM(AV204*E204*F204*H204*J204*$AW$9)</f>
        <v>0</v>
      </c>
      <c r="AX204" s="19"/>
      <c r="AY204" s="21">
        <f t="shared" ref="AY204:AY209" si="477">SUM(AX204*E204*F204*H204*J204*$AY$9)</f>
        <v>0</v>
      </c>
      <c r="AZ204" s="19"/>
      <c r="BA204" s="20">
        <f t="shared" ref="BA204:BA209" si="478">SUM(AZ204*E204*F204*H204*J204*$BA$9)</f>
        <v>0</v>
      </c>
      <c r="BB204" s="19"/>
      <c r="BC204" s="20">
        <f t="shared" ref="BC204:BC209" si="479">SUM(BB204*E204*F204*H204*J204*$BC$9)</f>
        <v>0</v>
      </c>
      <c r="BD204" s="19"/>
      <c r="BE204" s="20">
        <f t="shared" ref="BE204:BE209" si="480">SUM(BD204*E204*F204*H204*J204*$BE$9)</f>
        <v>0</v>
      </c>
      <c r="BF204" s="19"/>
      <c r="BG204" s="20">
        <f t="shared" ref="BG204:BG209" si="481">SUM(BF204*E204*F204*H204*J204*$BG$9)</f>
        <v>0</v>
      </c>
      <c r="BH204" s="19"/>
      <c r="BI204" s="20">
        <f t="shared" ref="BI204:BI209" si="482">BH204*E204*F204*H204*J204*$BI$9</f>
        <v>0</v>
      </c>
      <c r="BJ204" s="19"/>
      <c r="BK204" s="20">
        <f t="shared" ref="BK204:BK209" si="483">BJ204*E204*F204*H204*J204*$BK$9</f>
        <v>0</v>
      </c>
      <c r="BL204" s="19"/>
      <c r="BM204" s="20">
        <f t="shared" ref="BM204:BM209" si="484">BL204*E204*F204*H204*J204*$BM$9</f>
        <v>0</v>
      </c>
      <c r="BN204" s="19"/>
      <c r="BO204" s="20">
        <f t="shared" ref="BO204:BO209" si="485">SUM(BN204*E204*F204*H204*J204*$BO$9)</f>
        <v>0</v>
      </c>
      <c r="BP204" s="19"/>
      <c r="BQ204" s="20">
        <f t="shared" ref="BQ204:BQ209" si="486">SUM(BP204*E204*F204*H204*J204*$BQ$9)</f>
        <v>0</v>
      </c>
      <c r="BR204" s="19"/>
      <c r="BS204" s="20">
        <f t="shared" ref="BS204:BS209" si="487">SUM(BR204*E204*F204*H204*J204*$BS$9)</f>
        <v>0</v>
      </c>
      <c r="BT204" s="19"/>
      <c r="BU204" s="20">
        <f t="shared" ref="BU204:BU209" si="488">SUM(BT204*E204*F204*H204*J204*$BU$9)</f>
        <v>0</v>
      </c>
      <c r="BV204" s="19"/>
      <c r="BW204" s="20">
        <f t="shared" ref="BW204:BW209" si="489">SUM(BV204*E204*F204*H204*J204*$BW$9)</f>
        <v>0</v>
      </c>
      <c r="BX204" s="23"/>
      <c r="BY204" s="24">
        <f t="shared" ref="BY204:BY209" si="490">BX204*E204*F204*H204*J204*$BY$9</f>
        <v>0</v>
      </c>
      <c r="BZ204" s="19">
        <v>0</v>
      </c>
      <c r="CA204" s="20">
        <f t="shared" ref="CA204:CA209" si="491">SUM(BZ204*E204*F204*H204*J204*$CA$9)</f>
        <v>0</v>
      </c>
      <c r="CB204" s="21">
        <v>0</v>
      </c>
      <c r="CC204" s="20">
        <f t="shared" ref="CC204:CC209" si="492">SUM(CB204*E204*F204*H204*J204*$CC$9)</f>
        <v>0</v>
      </c>
      <c r="CD204" s="19">
        <v>0</v>
      </c>
      <c r="CE204" s="20">
        <f t="shared" ref="CE204:CE209" si="493">SUM(CD204*E204*F204*H204*J204*$CE$9)</f>
        <v>0</v>
      </c>
      <c r="CF204" s="19">
        <v>0</v>
      </c>
      <c r="CG204" s="20">
        <f t="shared" ref="CG204:CG209" si="494">SUM(CF204*E204*F204*H204*J204*$CG$9)</f>
        <v>0</v>
      </c>
      <c r="CH204" s="19">
        <v>0</v>
      </c>
      <c r="CI204" s="20">
        <f t="shared" ref="CI204:CI209" si="495">CH204*E204*F204*H204*J204*$CI$9</f>
        <v>0</v>
      </c>
      <c r="CJ204" s="19"/>
      <c r="CK204" s="20">
        <f t="shared" ref="CK204:CK209" si="496">SUM(CJ204*E204*F204*H204*J204*$CK$9)</f>
        <v>0</v>
      </c>
      <c r="CL204" s="21">
        <v>0</v>
      </c>
      <c r="CM204" s="20">
        <f t="shared" ref="CM204:CM209" si="497">SUM(CL204*E204*F204*H204*K204*$CM$9)</f>
        <v>0</v>
      </c>
      <c r="CN204" s="19">
        <v>0</v>
      </c>
      <c r="CO204" s="20">
        <f t="shared" ref="CO204:CO209" si="498">SUM(CN204*E204*F204*H204*K204*$CO$9)</f>
        <v>0</v>
      </c>
      <c r="CP204" s="19">
        <v>0</v>
      </c>
      <c r="CQ204" s="20">
        <f t="shared" ref="CQ204:CQ209" si="499">SUM(CP204*E204*F204*H204*K204*$CQ$9)</f>
        <v>0</v>
      </c>
      <c r="CR204" s="21">
        <v>0</v>
      </c>
      <c r="CS204" s="20">
        <f t="shared" ref="CS204:CS209" si="500">SUM(CR204*E204*F204*H204*K204*$CS$9)</f>
        <v>0</v>
      </c>
      <c r="CT204" s="21">
        <v>0</v>
      </c>
      <c r="CU204" s="20">
        <f t="shared" ref="CU204:CU209" si="501">SUM(CT204*E204*F204*H204*K204*$CU$9)</f>
        <v>0</v>
      </c>
      <c r="CV204" s="21"/>
      <c r="CW204" s="20">
        <f t="shared" ref="CW204:CW209" si="502">SUM(CV204*E204*F204*H204*K204*$CW$9)</f>
        <v>0</v>
      </c>
      <c r="CX204" s="19"/>
      <c r="CY204" s="20">
        <f t="shared" ref="CY204:CY209" si="503">SUM(CX204*E204*F204*H204*K204*$CY$9)</f>
        <v>0</v>
      </c>
      <c r="CZ204" s="19"/>
      <c r="DA204" s="20">
        <f t="shared" ref="DA204:DA209" si="504">SUM(CZ204*E204*F204*H204*K204*$DA$9)</f>
        <v>0</v>
      </c>
      <c r="DB204" s="19">
        <v>0</v>
      </c>
      <c r="DC204" s="20">
        <f t="shared" ref="DC204:DC209" si="505">SUM(DB204*E204*F204*H204*K204*$DC$9)</f>
        <v>0</v>
      </c>
      <c r="DD204" s="21">
        <v>0</v>
      </c>
      <c r="DE204" s="20">
        <f t="shared" ref="DE204:DE209" si="506">SUM(DD204*E204*F204*H204*K204*$DE$9)</f>
        <v>0</v>
      </c>
      <c r="DF204" s="19"/>
      <c r="DG204" s="20">
        <f t="shared" ref="DG204:DG209" si="507">SUM(DF204*E204*F204*H204*K204*$DG$9)</f>
        <v>0</v>
      </c>
      <c r="DH204" s="19">
        <v>0</v>
      </c>
      <c r="DI204" s="20">
        <f t="shared" ref="DI204:DI209" si="508">SUM(DH204*E204*F204*H204*K204*$DI$9)</f>
        <v>0</v>
      </c>
      <c r="DJ204" s="19">
        <v>0</v>
      </c>
      <c r="DK204" s="20">
        <f t="shared" ref="DK204:DK209" si="509">SUM(DJ204*E204*F204*H204*K204*$DK$9)</f>
        <v>0</v>
      </c>
      <c r="DL204" s="19"/>
      <c r="DM204" s="21">
        <f t="shared" ref="DM204:DM209" si="510">SUM(DL204*E204*F204*H204*K204*$DM$9)</f>
        <v>0</v>
      </c>
      <c r="DN204" s="19"/>
      <c r="DO204" s="20">
        <f t="shared" ref="DO204:DO209" si="511">SUM(DN204*E204*F204*H204*K204*$DO$9)</f>
        <v>0</v>
      </c>
      <c r="DP204" s="19"/>
      <c r="DQ204" s="20">
        <f t="shared" ref="DQ204:DQ209" si="512">DP204*E204*F204*H204*K204*$DQ$9</f>
        <v>0</v>
      </c>
      <c r="DR204" s="19"/>
      <c r="DS204" s="20">
        <f t="shared" ref="DS204:DS209" si="513">SUM(DR204*E204*F204*H204*K204*$DS$9)</f>
        <v>0</v>
      </c>
      <c r="DT204" s="19">
        <v>0</v>
      </c>
      <c r="DU204" s="20">
        <f t="shared" ref="DU204:DU209" si="514">SUM(DT204*E204*F204*H204*K204*$DU$9)</f>
        <v>0</v>
      </c>
      <c r="DV204" s="19">
        <v>0</v>
      </c>
      <c r="DW204" s="20">
        <f t="shared" ref="DW204:DW209" si="515">SUM(DV204*E204*F204*H204*L204*$DW$9)</f>
        <v>0</v>
      </c>
      <c r="DX204" s="19"/>
      <c r="DY204" s="20">
        <f t="shared" ref="DY204:DY209" si="516">SUM(DX204*E204*F204*H204*M204*$DY$9)</f>
        <v>0</v>
      </c>
      <c r="DZ204" s="19"/>
      <c r="EA204" s="20">
        <f t="shared" ref="EA204:EA209" si="517">SUM(DZ204*E204*F204*H204*J204*$EA$9)</f>
        <v>0</v>
      </c>
      <c r="EB204" s="19"/>
      <c r="EC204" s="20">
        <f t="shared" ref="EC204:EC209" si="518">SUM(EB204*E204*F204*H204*J204*$EC$9)</f>
        <v>0</v>
      </c>
      <c r="ED204" s="19"/>
      <c r="EE204" s="20">
        <f t="shared" ref="EE204:EE209" si="519">SUM(ED204*E204*F204*H204*J204*$EE$9)</f>
        <v>0</v>
      </c>
      <c r="EF204" s="19"/>
      <c r="EG204" s="20">
        <f t="shared" ref="EG204:EG209" si="520">SUM(EF204*E204*F204*H204*J204*$EG$9)</f>
        <v>0</v>
      </c>
      <c r="EH204" s="19"/>
      <c r="EI204" s="20">
        <f t="shared" ref="EI204:EI209" si="521">EH204*E204*F204*H204*J204*$EI$9</f>
        <v>0</v>
      </c>
      <c r="EJ204" s="19"/>
      <c r="EK204" s="20">
        <f t="shared" ref="EK204:EK209" si="522">EJ204*E204*F204*H204*J204*$EK$9</f>
        <v>0</v>
      </c>
      <c r="EL204" s="19"/>
      <c r="EM204" s="20"/>
      <c r="EN204" s="25"/>
      <c r="EO204" s="25"/>
      <c r="EP204" s="26">
        <f t="shared" ref="EP204:EQ209" si="523">SUM(N204,X204,P204,R204,Z204,T204,V204,AD204,AF204,AH204,AJ204,AL204,AR204,AT204,AV204,AP204,CL204,CR204,CV204,BZ204,CB204,DB204,DD204,DF204,DH204,DJ204,DL204,DN204,AX204,AN204,AZ204,BB204,BD204,BF204,BH204,BJ204,BL204,BN204,BP204,BR204,BT204,ED204,EF204,DZ204,EB204,BV204,BX204,CT204,CN204,CP204,CX204,CZ204,CD204,CF204,CH204,CJ204,DP204,DR204,DT204,DV204,DX204,EH204,EJ204,EL204)</f>
        <v>2</v>
      </c>
      <c r="EQ204" s="26">
        <f t="shared" si="523"/>
        <v>34678.671999999999</v>
      </c>
    </row>
    <row r="205" spans="1:147" ht="30" customHeight="1" x14ac:dyDescent="0.25">
      <c r="A205" s="13"/>
      <c r="B205" s="13">
        <v>136</v>
      </c>
      <c r="C205" s="126" t="s">
        <v>571</v>
      </c>
      <c r="D205" s="63" t="s">
        <v>572</v>
      </c>
      <c r="E205" s="15">
        <v>13916</v>
      </c>
      <c r="F205" s="16">
        <v>0.75</v>
      </c>
      <c r="G205" s="17"/>
      <c r="H205" s="49">
        <v>1</v>
      </c>
      <c r="I205" s="50"/>
      <c r="J205" s="48">
        <v>1.4</v>
      </c>
      <c r="K205" s="48">
        <v>1.68</v>
      </c>
      <c r="L205" s="48">
        <v>2.23</v>
      </c>
      <c r="M205" s="51">
        <v>2.57</v>
      </c>
      <c r="N205" s="19"/>
      <c r="O205" s="20">
        <f t="shared" si="460"/>
        <v>0</v>
      </c>
      <c r="P205" s="52">
        <v>96</v>
      </c>
      <c r="Q205" s="20">
        <f t="shared" si="461"/>
        <v>1402732.7999999998</v>
      </c>
      <c r="R205" s="21">
        <v>60</v>
      </c>
      <c r="S205" s="21">
        <f t="shared" si="462"/>
        <v>876708</v>
      </c>
      <c r="T205" s="19"/>
      <c r="U205" s="20">
        <f t="shared" si="463"/>
        <v>0</v>
      </c>
      <c r="V205" s="19"/>
      <c r="W205" s="21">
        <f t="shared" si="464"/>
        <v>0</v>
      </c>
      <c r="X205" s="19"/>
      <c r="Y205" s="20">
        <f t="shared" si="465"/>
        <v>0</v>
      </c>
      <c r="Z205" s="21">
        <v>5</v>
      </c>
      <c r="AA205" s="20">
        <f t="shared" si="466"/>
        <v>73059</v>
      </c>
      <c r="AB205" s="20"/>
      <c r="AC205" s="20"/>
      <c r="AD205" s="21"/>
      <c r="AE205" s="20">
        <f t="shared" si="467"/>
        <v>0</v>
      </c>
      <c r="AF205" s="21">
        <v>300</v>
      </c>
      <c r="AG205" s="20">
        <f t="shared" si="468"/>
        <v>5260248</v>
      </c>
      <c r="AH205" s="21"/>
      <c r="AI205" s="20">
        <f t="shared" si="469"/>
        <v>0</v>
      </c>
      <c r="AJ205" s="19">
        <v>310</v>
      </c>
      <c r="AK205" s="20">
        <f t="shared" si="470"/>
        <v>4529658</v>
      </c>
      <c r="AL205" s="21"/>
      <c r="AM205" s="21">
        <f t="shared" si="471"/>
        <v>0</v>
      </c>
      <c r="AN205" s="19"/>
      <c r="AO205" s="20">
        <f t="shared" si="472"/>
        <v>0</v>
      </c>
      <c r="AP205" s="54"/>
      <c r="AQ205" s="20">
        <f t="shared" si="473"/>
        <v>0</v>
      </c>
      <c r="AR205" s="21"/>
      <c r="AS205" s="20">
        <f t="shared" si="474"/>
        <v>0</v>
      </c>
      <c r="AT205" s="21"/>
      <c r="AU205" s="20">
        <f t="shared" si="475"/>
        <v>0</v>
      </c>
      <c r="AV205" s="19"/>
      <c r="AW205" s="20">
        <f t="shared" si="476"/>
        <v>0</v>
      </c>
      <c r="AX205" s="19">
        <v>781</v>
      </c>
      <c r="AY205" s="21">
        <f t="shared" si="477"/>
        <v>11411815.799999999</v>
      </c>
      <c r="AZ205" s="19">
        <v>500</v>
      </c>
      <c r="BA205" s="20">
        <f t="shared" si="478"/>
        <v>7305900</v>
      </c>
      <c r="BB205" s="19"/>
      <c r="BC205" s="20">
        <f t="shared" si="479"/>
        <v>0</v>
      </c>
      <c r="BD205" s="19"/>
      <c r="BE205" s="20">
        <f t="shared" si="480"/>
        <v>0</v>
      </c>
      <c r="BF205" s="19"/>
      <c r="BG205" s="20">
        <f t="shared" si="481"/>
        <v>0</v>
      </c>
      <c r="BH205" s="19"/>
      <c r="BI205" s="20">
        <f t="shared" si="482"/>
        <v>0</v>
      </c>
      <c r="BJ205" s="19"/>
      <c r="BK205" s="20">
        <f t="shared" si="483"/>
        <v>0</v>
      </c>
      <c r="BL205" s="19"/>
      <c r="BM205" s="20">
        <f t="shared" si="484"/>
        <v>0</v>
      </c>
      <c r="BN205" s="19">
        <v>10</v>
      </c>
      <c r="BO205" s="20">
        <f t="shared" si="485"/>
        <v>146118</v>
      </c>
      <c r="BP205" s="19"/>
      <c r="BQ205" s="20">
        <f t="shared" si="486"/>
        <v>0</v>
      </c>
      <c r="BR205" s="19"/>
      <c r="BS205" s="20">
        <f t="shared" si="487"/>
        <v>0</v>
      </c>
      <c r="BT205" s="19">
        <v>36</v>
      </c>
      <c r="BU205" s="20">
        <f t="shared" si="488"/>
        <v>526024.79999999993</v>
      </c>
      <c r="BV205" s="19"/>
      <c r="BW205" s="20">
        <f t="shared" si="489"/>
        <v>0</v>
      </c>
      <c r="BX205" s="23"/>
      <c r="BY205" s="24">
        <f t="shared" si="490"/>
        <v>0</v>
      </c>
      <c r="BZ205" s="19"/>
      <c r="CA205" s="20">
        <f t="shared" si="491"/>
        <v>0</v>
      </c>
      <c r="CB205" s="21"/>
      <c r="CC205" s="20">
        <f t="shared" si="492"/>
        <v>0</v>
      </c>
      <c r="CD205" s="19"/>
      <c r="CE205" s="20">
        <f t="shared" si="493"/>
        <v>0</v>
      </c>
      <c r="CF205" s="19"/>
      <c r="CG205" s="20">
        <f t="shared" si="494"/>
        <v>0</v>
      </c>
      <c r="CH205" s="19"/>
      <c r="CI205" s="20">
        <f t="shared" si="495"/>
        <v>0</v>
      </c>
      <c r="CJ205" s="19">
        <v>240</v>
      </c>
      <c r="CK205" s="20">
        <f t="shared" si="496"/>
        <v>3506832</v>
      </c>
      <c r="CL205" s="21"/>
      <c r="CM205" s="20">
        <f t="shared" si="497"/>
        <v>0</v>
      </c>
      <c r="CN205" s="19"/>
      <c r="CO205" s="20">
        <f t="shared" si="498"/>
        <v>0</v>
      </c>
      <c r="CP205" s="19"/>
      <c r="CQ205" s="20">
        <f t="shared" si="499"/>
        <v>0</v>
      </c>
      <c r="CR205" s="21"/>
      <c r="CS205" s="20">
        <f t="shared" si="500"/>
        <v>0</v>
      </c>
      <c r="CT205" s="21"/>
      <c r="CU205" s="20">
        <f t="shared" si="501"/>
        <v>0</v>
      </c>
      <c r="CV205" s="21"/>
      <c r="CW205" s="20">
        <f t="shared" si="502"/>
        <v>0</v>
      </c>
      <c r="CX205" s="19"/>
      <c r="CY205" s="20">
        <f t="shared" si="503"/>
        <v>0</v>
      </c>
      <c r="CZ205" s="19"/>
      <c r="DA205" s="20">
        <f t="shared" si="504"/>
        <v>0</v>
      </c>
      <c r="DB205" s="19"/>
      <c r="DC205" s="20">
        <f t="shared" si="505"/>
        <v>0</v>
      </c>
      <c r="DD205" s="21">
        <v>24</v>
      </c>
      <c r="DE205" s="20">
        <f t="shared" si="506"/>
        <v>420819.83999999997</v>
      </c>
      <c r="DF205" s="19">
        <v>40</v>
      </c>
      <c r="DG205" s="20">
        <f t="shared" si="507"/>
        <v>701366.4</v>
      </c>
      <c r="DH205" s="19"/>
      <c r="DI205" s="20">
        <f t="shared" si="508"/>
        <v>0</v>
      </c>
      <c r="DJ205" s="19"/>
      <c r="DK205" s="20">
        <f t="shared" si="509"/>
        <v>0</v>
      </c>
      <c r="DL205" s="19"/>
      <c r="DM205" s="21">
        <f t="shared" si="510"/>
        <v>0</v>
      </c>
      <c r="DN205" s="19"/>
      <c r="DO205" s="20">
        <f t="shared" si="511"/>
        <v>0</v>
      </c>
      <c r="DP205" s="19"/>
      <c r="DQ205" s="20">
        <f t="shared" si="512"/>
        <v>0</v>
      </c>
      <c r="DR205" s="19"/>
      <c r="DS205" s="20">
        <f t="shared" si="513"/>
        <v>0</v>
      </c>
      <c r="DT205" s="19"/>
      <c r="DU205" s="20">
        <f t="shared" si="514"/>
        <v>0</v>
      </c>
      <c r="DV205" s="19"/>
      <c r="DW205" s="20">
        <f t="shared" si="515"/>
        <v>0</v>
      </c>
      <c r="DX205" s="19"/>
      <c r="DY205" s="20">
        <f t="shared" si="516"/>
        <v>0</v>
      </c>
      <c r="DZ205" s="19"/>
      <c r="EA205" s="20">
        <f t="shared" si="517"/>
        <v>0</v>
      </c>
      <c r="EB205" s="19"/>
      <c r="EC205" s="20">
        <f t="shared" si="518"/>
        <v>0</v>
      </c>
      <c r="ED205" s="19"/>
      <c r="EE205" s="20">
        <f t="shared" si="519"/>
        <v>0</v>
      </c>
      <c r="EF205" s="19"/>
      <c r="EG205" s="20">
        <f t="shared" si="520"/>
        <v>0</v>
      </c>
      <c r="EH205" s="19"/>
      <c r="EI205" s="20">
        <f t="shared" si="521"/>
        <v>0</v>
      </c>
      <c r="EJ205" s="19"/>
      <c r="EK205" s="20">
        <f t="shared" si="522"/>
        <v>0</v>
      </c>
      <c r="EL205" s="19"/>
      <c r="EM205" s="20"/>
      <c r="EN205" s="25"/>
      <c r="EO205" s="25"/>
      <c r="EP205" s="26">
        <f t="shared" si="523"/>
        <v>2402</v>
      </c>
      <c r="EQ205" s="26">
        <f t="shared" si="523"/>
        <v>36161282.640000001</v>
      </c>
    </row>
    <row r="206" spans="1:147" ht="30" customHeight="1" x14ac:dyDescent="0.25">
      <c r="A206" s="13"/>
      <c r="B206" s="13">
        <v>137</v>
      </c>
      <c r="C206" s="126" t="s">
        <v>573</v>
      </c>
      <c r="D206" s="63" t="s">
        <v>574</v>
      </c>
      <c r="E206" s="15">
        <v>13916</v>
      </c>
      <c r="F206" s="49">
        <v>1</v>
      </c>
      <c r="G206" s="17"/>
      <c r="H206" s="49">
        <v>1</v>
      </c>
      <c r="I206" s="50"/>
      <c r="J206" s="48">
        <v>1.4</v>
      </c>
      <c r="K206" s="48">
        <v>1.68</v>
      </c>
      <c r="L206" s="48">
        <v>2.23</v>
      </c>
      <c r="M206" s="51">
        <v>2.57</v>
      </c>
      <c r="N206" s="19"/>
      <c r="O206" s="20">
        <f t="shared" si="460"/>
        <v>0</v>
      </c>
      <c r="P206" s="52">
        <v>38</v>
      </c>
      <c r="Q206" s="20">
        <f t="shared" si="461"/>
        <v>740331.2</v>
      </c>
      <c r="R206" s="21">
        <v>47</v>
      </c>
      <c r="S206" s="21">
        <f t="shared" si="462"/>
        <v>915672.79999999993</v>
      </c>
      <c r="T206" s="19"/>
      <c r="U206" s="20">
        <f t="shared" si="463"/>
        <v>0</v>
      </c>
      <c r="V206" s="19"/>
      <c r="W206" s="21">
        <f t="shared" si="464"/>
        <v>0</v>
      </c>
      <c r="X206" s="19"/>
      <c r="Y206" s="20">
        <f t="shared" si="465"/>
        <v>0</v>
      </c>
      <c r="Z206" s="21">
        <v>40</v>
      </c>
      <c r="AA206" s="20">
        <f t="shared" si="466"/>
        <v>779296</v>
      </c>
      <c r="AB206" s="20"/>
      <c r="AC206" s="20"/>
      <c r="AD206" s="21"/>
      <c r="AE206" s="20">
        <f t="shared" si="467"/>
        <v>0</v>
      </c>
      <c r="AF206" s="21">
        <v>30</v>
      </c>
      <c r="AG206" s="20">
        <f t="shared" si="468"/>
        <v>701366.4</v>
      </c>
      <c r="AH206" s="21"/>
      <c r="AI206" s="20">
        <f t="shared" si="469"/>
        <v>0</v>
      </c>
      <c r="AJ206" s="19">
        <v>280</v>
      </c>
      <c r="AK206" s="20">
        <f t="shared" si="470"/>
        <v>5455072</v>
      </c>
      <c r="AL206" s="21"/>
      <c r="AM206" s="21">
        <f t="shared" si="471"/>
        <v>0</v>
      </c>
      <c r="AN206" s="19"/>
      <c r="AO206" s="20">
        <f t="shared" si="472"/>
        <v>0</v>
      </c>
      <c r="AP206" s="54"/>
      <c r="AQ206" s="20">
        <f t="shared" si="473"/>
        <v>0</v>
      </c>
      <c r="AR206" s="21"/>
      <c r="AS206" s="20">
        <f t="shared" si="474"/>
        <v>0</v>
      </c>
      <c r="AT206" s="21"/>
      <c r="AU206" s="20">
        <f t="shared" si="475"/>
        <v>0</v>
      </c>
      <c r="AV206" s="19"/>
      <c r="AW206" s="20">
        <f t="shared" si="476"/>
        <v>0</v>
      </c>
      <c r="AX206" s="19">
        <v>920</v>
      </c>
      <c r="AY206" s="21">
        <f t="shared" si="477"/>
        <v>17923808</v>
      </c>
      <c r="AZ206" s="19">
        <v>160</v>
      </c>
      <c r="BA206" s="20">
        <f t="shared" si="478"/>
        <v>3117184</v>
      </c>
      <c r="BB206" s="19"/>
      <c r="BC206" s="20">
        <f t="shared" si="479"/>
        <v>0</v>
      </c>
      <c r="BD206" s="19"/>
      <c r="BE206" s="20">
        <f t="shared" si="480"/>
        <v>0</v>
      </c>
      <c r="BF206" s="19"/>
      <c r="BG206" s="20">
        <f t="shared" si="481"/>
        <v>0</v>
      </c>
      <c r="BH206" s="19"/>
      <c r="BI206" s="20">
        <f t="shared" si="482"/>
        <v>0</v>
      </c>
      <c r="BJ206" s="19"/>
      <c r="BK206" s="20">
        <f t="shared" si="483"/>
        <v>0</v>
      </c>
      <c r="BL206" s="19"/>
      <c r="BM206" s="20">
        <f t="shared" si="484"/>
        <v>0</v>
      </c>
      <c r="BN206" s="19">
        <v>30</v>
      </c>
      <c r="BO206" s="20">
        <f t="shared" si="485"/>
        <v>584472</v>
      </c>
      <c r="BP206" s="19"/>
      <c r="BQ206" s="20">
        <f t="shared" si="486"/>
        <v>0</v>
      </c>
      <c r="BR206" s="19"/>
      <c r="BS206" s="20">
        <f t="shared" si="487"/>
        <v>0</v>
      </c>
      <c r="BT206" s="19">
        <v>10</v>
      </c>
      <c r="BU206" s="20">
        <f t="shared" si="488"/>
        <v>194824</v>
      </c>
      <c r="BV206" s="19"/>
      <c r="BW206" s="20">
        <f t="shared" si="489"/>
        <v>0</v>
      </c>
      <c r="BX206" s="23"/>
      <c r="BY206" s="24">
        <f t="shared" si="490"/>
        <v>0</v>
      </c>
      <c r="BZ206" s="19"/>
      <c r="CA206" s="20">
        <f t="shared" si="491"/>
        <v>0</v>
      </c>
      <c r="CB206" s="21"/>
      <c r="CC206" s="20">
        <f t="shared" si="492"/>
        <v>0</v>
      </c>
      <c r="CD206" s="19"/>
      <c r="CE206" s="20">
        <f t="shared" si="493"/>
        <v>0</v>
      </c>
      <c r="CF206" s="19"/>
      <c r="CG206" s="20">
        <f t="shared" si="494"/>
        <v>0</v>
      </c>
      <c r="CH206" s="19"/>
      <c r="CI206" s="20">
        <f t="shared" si="495"/>
        <v>0</v>
      </c>
      <c r="CJ206" s="19">
        <v>220</v>
      </c>
      <c r="CK206" s="20">
        <f t="shared" si="496"/>
        <v>4286128</v>
      </c>
      <c r="CL206" s="21"/>
      <c r="CM206" s="20">
        <f t="shared" si="497"/>
        <v>0</v>
      </c>
      <c r="CN206" s="19"/>
      <c r="CO206" s="20">
        <f t="shared" si="498"/>
        <v>0</v>
      </c>
      <c r="CP206" s="19"/>
      <c r="CQ206" s="20">
        <f t="shared" si="499"/>
        <v>0</v>
      </c>
      <c r="CR206" s="21"/>
      <c r="CS206" s="20">
        <f t="shared" si="500"/>
        <v>0</v>
      </c>
      <c r="CT206" s="21"/>
      <c r="CU206" s="20">
        <f t="shared" si="501"/>
        <v>0</v>
      </c>
      <c r="CV206" s="21"/>
      <c r="CW206" s="20">
        <f t="shared" si="502"/>
        <v>0</v>
      </c>
      <c r="CX206" s="19"/>
      <c r="CY206" s="20">
        <f t="shared" si="503"/>
        <v>0</v>
      </c>
      <c r="CZ206" s="19"/>
      <c r="DA206" s="20">
        <f t="shared" si="504"/>
        <v>0</v>
      </c>
      <c r="DB206" s="19"/>
      <c r="DC206" s="20">
        <f t="shared" si="505"/>
        <v>0</v>
      </c>
      <c r="DD206" s="21"/>
      <c r="DE206" s="20">
        <f t="shared" si="506"/>
        <v>0</v>
      </c>
      <c r="DF206" s="19"/>
      <c r="DG206" s="20">
        <f t="shared" si="507"/>
        <v>0</v>
      </c>
      <c r="DH206" s="19"/>
      <c r="DI206" s="20">
        <f t="shared" si="508"/>
        <v>0</v>
      </c>
      <c r="DJ206" s="19"/>
      <c r="DK206" s="20">
        <f t="shared" si="509"/>
        <v>0</v>
      </c>
      <c r="DL206" s="19"/>
      <c r="DM206" s="21">
        <f t="shared" si="510"/>
        <v>0</v>
      </c>
      <c r="DN206" s="19"/>
      <c r="DO206" s="20">
        <f t="shared" si="511"/>
        <v>0</v>
      </c>
      <c r="DP206" s="19"/>
      <c r="DQ206" s="20">
        <f t="shared" si="512"/>
        <v>0</v>
      </c>
      <c r="DR206" s="19"/>
      <c r="DS206" s="20">
        <f t="shared" si="513"/>
        <v>0</v>
      </c>
      <c r="DT206" s="19"/>
      <c r="DU206" s="20">
        <f t="shared" si="514"/>
        <v>0</v>
      </c>
      <c r="DV206" s="19"/>
      <c r="DW206" s="20">
        <f t="shared" si="515"/>
        <v>0</v>
      </c>
      <c r="DX206" s="19"/>
      <c r="DY206" s="20">
        <f t="shared" si="516"/>
        <v>0</v>
      </c>
      <c r="DZ206" s="19"/>
      <c r="EA206" s="20">
        <f t="shared" si="517"/>
        <v>0</v>
      </c>
      <c r="EB206" s="19"/>
      <c r="EC206" s="20">
        <f t="shared" si="518"/>
        <v>0</v>
      </c>
      <c r="ED206" s="19"/>
      <c r="EE206" s="20">
        <f t="shared" si="519"/>
        <v>0</v>
      </c>
      <c r="EF206" s="19"/>
      <c r="EG206" s="20">
        <f t="shared" si="520"/>
        <v>0</v>
      </c>
      <c r="EH206" s="19"/>
      <c r="EI206" s="20">
        <f t="shared" si="521"/>
        <v>0</v>
      </c>
      <c r="EJ206" s="19"/>
      <c r="EK206" s="20">
        <f t="shared" si="522"/>
        <v>0</v>
      </c>
      <c r="EL206" s="19"/>
      <c r="EM206" s="20"/>
      <c r="EN206" s="25"/>
      <c r="EO206" s="25"/>
      <c r="EP206" s="26">
        <f t="shared" si="523"/>
        <v>1775</v>
      </c>
      <c r="EQ206" s="26">
        <f t="shared" si="523"/>
        <v>34698154.399999999</v>
      </c>
    </row>
    <row r="207" spans="1:147" s="132" customFormat="1" ht="30" customHeight="1" x14ac:dyDescent="0.25">
      <c r="A207" s="13"/>
      <c r="B207" s="13">
        <v>138</v>
      </c>
      <c r="C207" s="126" t="s">
        <v>575</v>
      </c>
      <c r="D207" s="63" t="s">
        <v>576</v>
      </c>
      <c r="E207" s="15">
        <v>13916</v>
      </c>
      <c r="F207" s="16">
        <v>4.34</v>
      </c>
      <c r="G207" s="17"/>
      <c r="H207" s="49">
        <v>1</v>
      </c>
      <c r="I207" s="50"/>
      <c r="J207" s="48">
        <v>1.4</v>
      </c>
      <c r="K207" s="48">
        <v>1.68</v>
      </c>
      <c r="L207" s="48">
        <v>2.23</v>
      </c>
      <c r="M207" s="51">
        <v>2.57</v>
      </c>
      <c r="N207" s="19"/>
      <c r="O207" s="20">
        <f t="shared" si="460"/>
        <v>0</v>
      </c>
      <c r="P207" s="52"/>
      <c r="Q207" s="20">
        <f t="shared" si="461"/>
        <v>0</v>
      </c>
      <c r="R207" s="21">
        <v>1</v>
      </c>
      <c r="S207" s="21">
        <f t="shared" si="462"/>
        <v>84553.615999999995</v>
      </c>
      <c r="T207" s="19"/>
      <c r="U207" s="20">
        <f t="shared" si="463"/>
        <v>0</v>
      </c>
      <c r="V207" s="19"/>
      <c r="W207" s="21">
        <f t="shared" si="464"/>
        <v>0</v>
      </c>
      <c r="X207" s="19"/>
      <c r="Y207" s="20">
        <f t="shared" si="465"/>
        <v>0</v>
      </c>
      <c r="Z207" s="21"/>
      <c r="AA207" s="20">
        <f t="shared" si="466"/>
        <v>0</v>
      </c>
      <c r="AB207" s="20"/>
      <c r="AC207" s="20"/>
      <c r="AD207" s="21"/>
      <c r="AE207" s="20">
        <f t="shared" si="467"/>
        <v>0</v>
      </c>
      <c r="AF207" s="21">
        <v>10</v>
      </c>
      <c r="AG207" s="20">
        <f t="shared" si="468"/>
        <v>1014643.392</v>
      </c>
      <c r="AH207" s="21"/>
      <c r="AI207" s="20">
        <f t="shared" si="469"/>
        <v>0</v>
      </c>
      <c r="AJ207" s="19"/>
      <c r="AK207" s="20">
        <f t="shared" si="470"/>
        <v>0</v>
      </c>
      <c r="AL207" s="21"/>
      <c r="AM207" s="21">
        <f t="shared" si="471"/>
        <v>0</v>
      </c>
      <c r="AN207" s="19"/>
      <c r="AO207" s="20">
        <f t="shared" si="472"/>
        <v>0</v>
      </c>
      <c r="AP207" s="60"/>
      <c r="AQ207" s="20">
        <f t="shared" si="473"/>
        <v>0</v>
      </c>
      <c r="AR207" s="21"/>
      <c r="AS207" s="20">
        <f t="shared" si="474"/>
        <v>0</v>
      </c>
      <c r="AT207" s="21"/>
      <c r="AU207" s="20">
        <f t="shared" si="475"/>
        <v>0</v>
      </c>
      <c r="AV207" s="19"/>
      <c r="AW207" s="20">
        <f t="shared" si="476"/>
        <v>0</v>
      </c>
      <c r="AX207" s="19">
        <v>3</v>
      </c>
      <c r="AY207" s="21">
        <f t="shared" si="477"/>
        <v>253660.848</v>
      </c>
      <c r="AZ207" s="19"/>
      <c r="BA207" s="20">
        <f t="shared" si="478"/>
        <v>0</v>
      </c>
      <c r="BB207" s="19"/>
      <c r="BC207" s="20">
        <f t="shared" si="479"/>
        <v>0</v>
      </c>
      <c r="BD207" s="19"/>
      <c r="BE207" s="20">
        <f t="shared" si="480"/>
        <v>0</v>
      </c>
      <c r="BF207" s="19"/>
      <c r="BG207" s="20">
        <f t="shared" si="481"/>
        <v>0</v>
      </c>
      <c r="BH207" s="19"/>
      <c r="BI207" s="20">
        <f t="shared" si="482"/>
        <v>0</v>
      </c>
      <c r="BJ207" s="19"/>
      <c r="BK207" s="20">
        <f t="shared" si="483"/>
        <v>0</v>
      </c>
      <c r="BL207" s="19"/>
      <c r="BM207" s="20">
        <f t="shared" si="484"/>
        <v>0</v>
      </c>
      <c r="BN207" s="19"/>
      <c r="BO207" s="20">
        <f t="shared" si="485"/>
        <v>0</v>
      </c>
      <c r="BP207" s="19"/>
      <c r="BQ207" s="20">
        <f t="shared" si="486"/>
        <v>0</v>
      </c>
      <c r="BR207" s="19"/>
      <c r="BS207" s="20">
        <f t="shared" si="487"/>
        <v>0</v>
      </c>
      <c r="BT207" s="19"/>
      <c r="BU207" s="20">
        <f t="shared" si="488"/>
        <v>0</v>
      </c>
      <c r="BV207" s="19"/>
      <c r="BW207" s="20">
        <f t="shared" si="489"/>
        <v>0</v>
      </c>
      <c r="BX207" s="23"/>
      <c r="BY207" s="24">
        <f t="shared" si="490"/>
        <v>0</v>
      </c>
      <c r="BZ207" s="19"/>
      <c r="CA207" s="20">
        <f t="shared" si="491"/>
        <v>0</v>
      </c>
      <c r="CB207" s="21"/>
      <c r="CC207" s="20">
        <f t="shared" si="492"/>
        <v>0</v>
      </c>
      <c r="CD207" s="19"/>
      <c r="CE207" s="20">
        <f t="shared" si="493"/>
        <v>0</v>
      </c>
      <c r="CF207" s="19"/>
      <c r="CG207" s="20">
        <f t="shared" si="494"/>
        <v>0</v>
      </c>
      <c r="CH207" s="19"/>
      <c r="CI207" s="20">
        <f t="shared" si="495"/>
        <v>0</v>
      </c>
      <c r="CJ207" s="19"/>
      <c r="CK207" s="20">
        <f t="shared" si="496"/>
        <v>0</v>
      </c>
      <c r="CL207" s="21"/>
      <c r="CM207" s="20">
        <f t="shared" si="497"/>
        <v>0</v>
      </c>
      <c r="CN207" s="19"/>
      <c r="CO207" s="20">
        <f t="shared" si="498"/>
        <v>0</v>
      </c>
      <c r="CP207" s="19"/>
      <c r="CQ207" s="20">
        <f t="shared" si="499"/>
        <v>0</v>
      </c>
      <c r="CR207" s="21"/>
      <c r="CS207" s="20">
        <f t="shared" si="500"/>
        <v>0</v>
      </c>
      <c r="CT207" s="21"/>
      <c r="CU207" s="20">
        <f t="shared" si="501"/>
        <v>0</v>
      </c>
      <c r="CV207" s="21"/>
      <c r="CW207" s="20">
        <f t="shared" si="502"/>
        <v>0</v>
      </c>
      <c r="CX207" s="19"/>
      <c r="CY207" s="20">
        <f t="shared" si="503"/>
        <v>0</v>
      </c>
      <c r="CZ207" s="19"/>
      <c r="DA207" s="20">
        <f t="shared" si="504"/>
        <v>0</v>
      </c>
      <c r="DB207" s="19"/>
      <c r="DC207" s="20">
        <f t="shared" si="505"/>
        <v>0</v>
      </c>
      <c r="DD207" s="21"/>
      <c r="DE207" s="20">
        <f t="shared" si="506"/>
        <v>0</v>
      </c>
      <c r="DF207" s="19"/>
      <c r="DG207" s="20">
        <f t="shared" si="507"/>
        <v>0</v>
      </c>
      <c r="DH207" s="19"/>
      <c r="DI207" s="20">
        <f t="shared" si="508"/>
        <v>0</v>
      </c>
      <c r="DJ207" s="19"/>
      <c r="DK207" s="20">
        <f t="shared" si="509"/>
        <v>0</v>
      </c>
      <c r="DL207" s="19"/>
      <c r="DM207" s="21">
        <f t="shared" si="510"/>
        <v>0</v>
      </c>
      <c r="DN207" s="19"/>
      <c r="DO207" s="20">
        <f t="shared" si="511"/>
        <v>0</v>
      </c>
      <c r="DP207" s="19"/>
      <c r="DQ207" s="20">
        <f t="shared" si="512"/>
        <v>0</v>
      </c>
      <c r="DR207" s="19"/>
      <c r="DS207" s="20">
        <f t="shared" si="513"/>
        <v>0</v>
      </c>
      <c r="DT207" s="19"/>
      <c r="DU207" s="20">
        <f t="shared" si="514"/>
        <v>0</v>
      </c>
      <c r="DV207" s="19"/>
      <c r="DW207" s="20">
        <f t="shared" si="515"/>
        <v>0</v>
      </c>
      <c r="DX207" s="19"/>
      <c r="DY207" s="20">
        <f t="shared" si="516"/>
        <v>0</v>
      </c>
      <c r="DZ207" s="60"/>
      <c r="EA207" s="20">
        <f t="shared" si="517"/>
        <v>0</v>
      </c>
      <c r="EB207" s="19"/>
      <c r="EC207" s="20">
        <f t="shared" si="518"/>
        <v>0</v>
      </c>
      <c r="ED207" s="19"/>
      <c r="EE207" s="20">
        <f t="shared" si="519"/>
        <v>0</v>
      </c>
      <c r="EF207" s="19"/>
      <c r="EG207" s="20">
        <f t="shared" si="520"/>
        <v>0</v>
      </c>
      <c r="EH207" s="19"/>
      <c r="EI207" s="20">
        <f t="shared" si="521"/>
        <v>0</v>
      </c>
      <c r="EJ207" s="19"/>
      <c r="EK207" s="20">
        <f t="shared" si="522"/>
        <v>0</v>
      </c>
      <c r="EL207" s="19"/>
      <c r="EM207" s="20"/>
      <c r="EN207" s="25"/>
      <c r="EO207" s="25"/>
      <c r="EP207" s="26">
        <f t="shared" si="523"/>
        <v>14</v>
      </c>
      <c r="EQ207" s="26">
        <f t="shared" si="523"/>
        <v>1352857.8559999999</v>
      </c>
    </row>
    <row r="208" spans="1:147" ht="30" customHeight="1" x14ac:dyDescent="0.25">
      <c r="A208" s="13"/>
      <c r="B208" s="13">
        <v>139</v>
      </c>
      <c r="C208" s="126" t="s">
        <v>577</v>
      </c>
      <c r="D208" s="64" t="s">
        <v>578</v>
      </c>
      <c r="E208" s="15">
        <v>13916</v>
      </c>
      <c r="F208" s="16">
        <v>1.29</v>
      </c>
      <c r="G208" s="17"/>
      <c r="H208" s="49">
        <v>1</v>
      </c>
      <c r="I208" s="50"/>
      <c r="J208" s="48">
        <v>1.4</v>
      </c>
      <c r="K208" s="48">
        <v>1.68</v>
      </c>
      <c r="L208" s="48">
        <v>2.23</v>
      </c>
      <c r="M208" s="51">
        <v>2.57</v>
      </c>
      <c r="N208" s="19"/>
      <c r="O208" s="20">
        <f t="shared" si="460"/>
        <v>0</v>
      </c>
      <c r="P208" s="52"/>
      <c r="Q208" s="20">
        <f t="shared" si="461"/>
        <v>0</v>
      </c>
      <c r="R208" s="21">
        <v>16</v>
      </c>
      <c r="S208" s="21">
        <f t="shared" si="462"/>
        <v>402116.73599999998</v>
      </c>
      <c r="T208" s="19"/>
      <c r="U208" s="20">
        <f t="shared" si="463"/>
        <v>0</v>
      </c>
      <c r="V208" s="19"/>
      <c r="W208" s="21">
        <f t="shared" si="464"/>
        <v>0</v>
      </c>
      <c r="X208" s="19"/>
      <c r="Y208" s="20">
        <f t="shared" si="465"/>
        <v>0</v>
      </c>
      <c r="Z208" s="21"/>
      <c r="AA208" s="20">
        <f t="shared" si="466"/>
        <v>0</v>
      </c>
      <c r="AB208" s="20"/>
      <c r="AC208" s="20"/>
      <c r="AD208" s="21"/>
      <c r="AE208" s="20">
        <f t="shared" si="467"/>
        <v>0</v>
      </c>
      <c r="AF208" s="21"/>
      <c r="AG208" s="20">
        <f t="shared" si="468"/>
        <v>0</v>
      </c>
      <c r="AH208" s="21"/>
      <c r="AI208" s="20">
        <f t="shared" si="469"/>
        <v>0</v>
      </c>
      <c r="AJ208" s="19"/>
      <c r="AK208" s="20">
        <f t="shared" si="470"/>
        <v>0</v>
      </c>
      <c r="AL208" s="21"/>
      <c r="AM208" s="21">
        <f t="shared" si="471"/>
        <v>0</v>
      </c>
      <c r="AN208" s="19"/>
      <c r="AO208" s="20">
        <f t="shared" si="472"/>
        <v>0</v>
      </c>
      <c r="AP208" s="19"/>
      <c r="AQ208" s="20">
        <f t="shared" si="473"/>
        <v>0</v>
      </c>
      <c r="AR208" s="21"/>
      <c r="AS208" s="20">
        <f t="shared" si="474"/>
        <v>0</v>
      </c>
      <c r="AT208" s="21"/>
      <c r="AU208" s="20">
        <f t="shared" si="475"/>
        <v>0</v>
      </c>
      <c r="AV208" s="19"/>
      <c r="AW208" s="20">
        <f t="shared" si="476"/>
        <v>0</v>
      </c>
      <c r="AX208" s="19"/>
      <c r="AY208" s="21">
        <f t="shared" si="477"/>
        <v>0</v>
      </c>
      <c r="AZ208" s="19"/>
      <c r="BA208" s="20">
        <f t="shared" si="478"/>
        <v>0</v>
      </c>
      <c r="BB208" s="19"/>
      <c r="BC208" s="20">
        <f t="shared" si="479"/>
        <v>0</v>
      </c>
      <c r="BD208" s="19"/>
      <c r="BE208" s="20">
        <f t="shared" si="480"/>
        <v>0</v>
      </c>
      <c r="BF208" s="19"/>
      <c r="BG208" s="20">
        <f t="shared" si="481"/>
        <v>0</v>
      </c>
      <c r="BH208" s="19"/>
      <c r="BI208" s="20">
        <f t="shared" si="482"/>
        <v>0</v>
      </c>
      <c r="BJ208" s="19"/>
      <c r="BK208" s="20">
        <f t="shared" si="483"/>
        <v>0</v>
      </c>
      <c r="BL208" s="19"/>
      <c r="BM208" s="20">
        <f t="shared" si="484"/>
        <v>0</v>
      </c>
      <c r="BN208" s="19"/>
      <c r="BO208" s="20">
        <f t="shared" si="485"/>
        <v>0</v>
      </c>
      <c r="BP208" s="19"/>
      <c r="BQ208" s="20">
        <f t="shared" si="486"/>
        <v>0</v>
      </c>
      <c r="BR208" s="19"/>
      <c r="BS208" s="20">
        <f t="shared" si="487"/>
        <v>0</v>
      </c>
      <c r="BT208" s="19"/>
      <c r="BU208" s="20">
        <f t="shared" si="488"/>
        <v>0</v>
      </c>
      <c r="BV208" s="19"/>
      <c r="BW208" s="20">
        <f t="shared" si="489"/>
        <v>0</v>
      </c>
      <c r="BX208" s="23"/>
      <c r="BY208" s="24">
        <f t="shared" si="490"/>
        <v>0</v>
      </c>
      <c r="BZ208" s="19"/>
      <c r="CA208" s="20">
        <f t="shared" si="491"/>
        <v>0</v>
      </c>
      <c r="CB208" s="21"/>
      <c r="CC208" s="20">
        <f t="shared" si="492"/>
        <v>0</v>
      </c>
      <c r="CD208" s="19"/>
      <c r="CE208" s="20">
        <f t="shared" si="493"/>
        <v>0</v>
      </c>
      <c r="CF208" s="19"/>
      <c r="CG208" s="20">
        <f t="shared" si="494"/>
        <v>0</v>
      </c>
      <c r="CH208" s="19"/>
      <c r="CI208" s="20">
        <f t="shared" si="495"/>
        <v>0</v>
      </c>
      <c r="CJ208" s="19"/>
      <c r="CK208" s="20">
        <f t="shared" si="496"/>
        <v>0</v>
      </c>
      <c r="CL208" s="21"/>
      <c r="CM208" s="20">
        <f t="shared" si="497"/>
        <v>0</v>
      </c>
      <c r="CN208" s="19"/>
      <c r="CO208" s="20">
        <f t="shared" si="498"/>
        <v>0</v>
      </c>
      <c r="CP208" s="19"/>
      <c r="CQ208" s="20">
        <f t="shared" si="499"/>
        <v>0</v>
      </c>
      <c r="CR208" s="21"/>
      <c r="CS208" s="20">
        <f t="shared" si="500"/>
        <v>0</v>
      </c>
      <c r="CT208" s="21"/>
      <c r="CU208" s="20">
        <f t="shared" si="501"/>
        <v>0</v>
      </c>
      <c r="CV208" s="21"/>
      <c r="CW208" s="20">
        <f t="shared" si="502"/>
        <v>0</v>
      </c>
      <c r="CX208" s="19"/>
      <c r="CY208" s="20">
        <f t="shared" si="503"/>
        <v>0</v>
      </c>
      <c r="CZ208" s="19"/>
      <c r="DA208" s="20">
        <f t="shared" si="504"/>
        <v>0</v>
      </c>
      <c r="DB208" s="19"/>
      <c r="DC208" s="20">
        <f t="shared" si="505"/>
        <v>0</v>
      </c>
      <c r="DD208" s="21"/>
      <c r="DE208" s="20">
        <f t="shared" si="506"/>
        <v>0</v>
      </c>
      <c r="DF208" s="19"/>
      <c r="DG208" s="20">
        <f t="shared" si="507"/>
        <v>0</v>
      </c>
      <c r="DH208" s="19"/>
      <c r="DI208" s="20">
        <f t="shared" si="508"/>
        <v>0</v>
      </c>
      <c r="DJ208" s="19"/>
      <c r="DK208" s="20">
        <f t="shared" si="509"/>
        <v>0</v>
      </c>
      <c r="DL208" s="19"/>
      <c r="DM208" s="21">
        <f t="shared" si="510"/>
        <v>0</v>
      </c>
      <c r="DN208" s="19"/>
      <c r="DO208" s="20">
        <f t="shared" si="511"/>
        <v>0</v>
      </c>
      <c r="DP208" s="19"/>
      <c r="DQ208" s="20">
        <f t="shared" si="512"/>
        <v>0</v>
      </c>
      <c r="DR208" s="19"/>
      <c r="DS208" s="20">
        <f t="shared" si="513"/>
        <v>0</v>
      </c>
      <c r="DT208" s="19"/>
      <c r="DU208" s="20">
        <f t="shared" si="514"/>
        <v>0</v>
      </c>
      <c r="DV208" s="19"/>
      <c r="DW208" s="20">
        <f t="shared" si="515"/>
        <v>0</v>
      </c>
      <c r="DX208" s="19"/>
      <c r="DY208" s="20">
        <f t="shared" si="516"/>
        <v>0</v>
      </c>
      <c r="DZ208" s="19"/>
      <c r="EA208" s="20">
        <f t="shared" si="517"/>
        <v>0</v>
      </c>
      <c r="EB208" s="19"/>
      <c r="EC208" s="20">
        <f t="shared" si="518"/>
        <v>0</v>
      </c>
      <c r="ED208" s="19"/>
      <c r="EE208" s="20">
        <f t="shared" si="519"/>
        <v>0</v>
      </c>
      <c r="EF208" s="19"/>
      <c r="EG208" s="20">
        <f t="shared" si="520"/>
        <v>0</v>
      </c>
      <c r="EH208" s="19"/>
      <c r="EI208" s="20">
        <f t="shared" si="521"/>
        <v>0</v>
      </c>
      <c r="EJ208" s="19"/>
      <c r="EK208" s="20">
        <f t="shared" si="522"/>
        <v>0</v>
      </c>
      <c r="EL208" s="19"/>
      <c r="EM208" s="20"/>
      <c r="EN208" s="25"/>
      <c r="EO208" s="25"/>
      <c r="EP208" s="26">
        <f t="shared" si="523"/>
        <v>16</v>
      </c>
      <c r="EQ208" s="26">
        <f t="shared" si="523"/>
        <v>402116.73599999998</v>
      </c>
    </row>
    <row r="209" spans="1:147" s="132" customFormat="1" ht="16.5" customHeight="1" x14ac:dyDescent="0.25">
      <c r="A209" s="13"/>
      <c r="B209" s="13">
        <v>140</v>
      </c>
      <c r="C209" s="126" t="s">
        <v>579</v>
      </c>
      <c r="D209" s="64" t="s">
        <v>580</v>
      </c>
      <c r="E209" s="15">
        <v>13916</v>
      </c>
      <c r="F209" s="16">
        <v>2.6</v>
      </c>
      <c r="G209" s="17"/>
      <c r="H209" s="134">
        <v>0.9</v>
      </c>
      <c r="I209" s="140"/>
      <c r="J209" s="48">
        <v>1.4</v>
      </c>
      <c r="K209" s="48">
        <v>1.68</v>
      </c>
      <c r="L209" s="48">
        <v>2.23</v>
      </c>
      <c r="M209" s="51">
        <v>2.57</v>
      </c>
      <c r="N209" s="54"/>
      <c r="O209" s="20">
        <f t="shared" si="460"/>
        <v>0</v>
      </c>
      <c r="P209" s="52"/>
      <c r="Q209" s="20">
        <f t="shared" si="461"/>
        <v>0</v>
      </c>
      <c r="R209" s="52">
        <v>70</v>
      </c>
      <c r="S209" s="21">
        <f t="shared" si="462"/>
        <v>3191217.12</v>
      </c>
      <c r="T209" s="54"/>
      <c r="U209" s="20">
        <f t="shared" si="463"/>
        <v>0</v>
      </c>
      <c r="V209" s="54"/>
      <c r="W209" s="21">
        <f t="shared" si="464"/>
        <v>0</v>
      </c>
      <c r="X209" s="54"/>
      <c r="Y209" s="20">
        <f t="shared" si="465"/>
        <v>0</v>
      </c>
      <c r="Z209" s="52">
        <v>1</v>
      </c>
      <c r="AA209" s="20">
        <f t="shared" si="466"/>
        <v>45588.815999999999</v>
      </c>
      <c r="AB209" s="58"/>
      <c r="AC209" s="58"/>
      <c r="AD209" s="52"/>
      <c r="AE209" s="20">
        <f t="shared" si="467"/>
        <v>0</v>
      </c>
      <c r="AF209" s="52"/>
      <c r="AG209" s="20">
        <f t="shared" si="468"/>
        <v>0</v>
      </c>
      <c r="AH209" s="52"/>
      <c r="AI209" s="20">
        <f t="shared" si="469"/>
        <v>0</v>
      </c>
      <c r="AJ209" s="54">
        <v>65</v>
      </c>
      <c r="AK209" s="20">
        <f t="shared" si="470"/>
        <v>2963273.04</v>
      </c>
      <c r="AL209" s="52"/>
      <c r="AM209" s="21">
        <f t="shared" si="471"/>
        <v>0</v>
      </c>
      <c r="AN209" s="54"/>
      <c r="AO209" s="20">
        <f t="shared" si="472"/>
        <v>0</v>
      </c>
      <c r="AP209" s="60"/>
      <c r="AQ209" s="20">
        <f t="shared" si="473"/>
        <v>0</v>
      </c>
      <c r="AR209" s="52"/>
      <c r="AS209" s="20">
        <f t="shared" si="474"/>
        <v>0</v>
      </c>
      <c r="AT209" s="52"/>
      <c r="AU209" s="20">
        <f t="shared" si="475"/>
        <v>0</v>
      </c>
      <c r="AV209" s="54"/>
      <c r="AW209" s="20">
        <f t="shared" si="476"/>
        <v>0</v>
      </c>
      <c r="AX209" s="54">
        <v>22</v>
      </c>
      <c r="AY209" s="21">
        <f t="shared" si="477"/>
        <v>1002953.952</v>
      </c>
      <c r="AZ209" s="54">
        <v>60</v>
      </c>
      <c r="BA209" s="20">
        <f t="shared" si="478"/>
        <v>2735328.96</v>
      </c>
      <c r="BB209" s="54"/>
      <c r="BC209" s="20">
        <f t="shared" si="479"/>
        <v>0</v>
      </c>
      <c r="BD209" s="54"/>
      <c r="BE209" s="20">
        <f t="shared" si="480"/>
        <v>0</v>
      </c>
      <c r="BF209" s="54"/>
      <c r="BG209" s="20">
        <f t="shared" si="481"/>
        <v>0</v>
      </c>
      <c r="BH209" s="54"/>
      <c r="BI209" s="20">
        <f t="shared" si="482"/>
        <v>0</v>
      </c>
      <c r="BJ209" s="54"/>
      <c r="BK209" s="20">
        <f t="shared" si="483"/>
        <v>0</v>
      </c>
      <c r="BL209" s="54"/>
      <c r="BM209" s="20">
        <f t="shared" si="484"/>
        <v>0</v>
      </c>
      <c r="BN209" s="54"/>
      <c r="BO209" s="20">
        <f t="shared" si="485"/>
        <v>0</v>
      </c>
      <c r="BP209" s="54"/>
      <c r="BQ209" s="20">
        <f t="shared" si="486"/>
        <v>0</v>
      </c>
      <c r="BR209" s="54"/>
      <c r="BS209" s="20">
        <f t="shared" si="487"/>
        <v>0</v>
      </c>
      <c r="BT209" s="54"/>
      <c r="BU209" s="20">
        <f t="shared" si="488"/>
        <v>0</v>
      </c>
      <c r="BV209" s="54"/>
      <c r="BW209" s="20">
        <f t="shared" si="489"/>
        <v>0</v>
      </c>
      <c r="BX209" s="59"/>
      <c r="BY209" s="24">
        <f t="shared" si="490"/>
        <v>0</v>
      </c>
      <c r="BZ209" s="54"/>
      <c r="CA209" s="20">
        <f t="shared" si="491"/>
        <v>0</v>
      </c>
      <c r="CB209" s="52"/>
      <c r="CC209" s="20">
        <f t="shared" si="492"/>
        <v>0</v>
      </c>
      <c r="CD209" s="54"/>
      <c r="CE209" s="20">
        <f t="shared" si="493"/>
        <v>0</v>
      </c>
      <c r="CF209" s="54"/>
      <c r="CG209" s="20">
        <f t="shared" si="494"/>
        <v>0</v>
      </c>
      <c r="CH209" s="54"/>
      <c r="CI209" s="20">
        <f t="shared" si="495"/>
        <v>0</v>
      </c>
      <c r="CJ209" s="76"/>
      <c r="CK209" s="20">
        <f t="shared" si="496"/>
        <v>0</v>
      </c>
      <c r="CL209" s="52"/>
      <c r="CM209" s="20">
        <f t="shared" si="497"/>
        <v>0</v>
      </c>
      <c r="CN209" s="54"/>
      <c r="CO209" s="20">
        <f t="shared" si="498"/>
        <v>0</v>
      </c>
      <c r="CP209" s="54"/>
      <c r="CQ209" s="20">
        <f t="shared" si="499"/>
        <v>0</v>
      </c>
      <c r="CR209" s="52"/>
      <c r="CS209" s="20">
        <f t="shared" si="500"/>
        <v>0</v>
      </c>
      <c r="CT209" s="52"/>
      <c r="CU209" s="20">
        <f t="shared" si="501"/>
        <v>0</v>
      </c>
      <c r="CV209" s="52"/>
      <c r="CW209" s="20">
        <f t="shared" si="502"/>
        <v>0</v>
      </c>
      <c r="CX209" s="54"/>
      <c r="CY209" s="20">
        <f t="shared" si="503"/>
        <v>0</v>
      </c>
      <c r="CZ209" s="54"/>
      <c r="DA209" s="20">
        <f t="shared" si="504"/>
        <v>0</v>
      </c>
      <c r="DB209" s="54"/>
      <c r="DC209" s="20">
        <f t="shared" si="505"/>
        <v>0</v>
      </c>
      <c r="DD209" s="52"/>
      <c r="DE209" s="20">
        <f t="shared" si="506"/>
        <v>0</v>
      </c>
      <c r="DF209" s="54"/>
      <c r="DG209" s="20">
        <f t="shared" si="507"/>
        <v>0</v>
      </c>
      <c r="DH209" s="54"/>
      <c r="DI209" s="20">
        <f t="shared" si="508"/>
        <v>0</v>
      </c>
      <c r="DJ209" s="54"/>
      <c r="DK209" s="20">
        <f t="shared" si="509"/>
        <v>0</v>
      </c>
      <c r="DL209" s="19"/>
      <c r="DM209" s="21">
        <f t="shared" si="510"/>
        <v>0</v>
      </c>
      <c r="DN209" s="54"/>
      <c r="DO209" s="20">
        <f t="shared" si="511"/>
        <v>0</v>
      </c>
      <c r="DP209" s="54"/>
      <c r="DQ209" s="20">
        <f t="shared" si="512"/>
        <v>0</v>
      </c>
      <c r="DR209" s="54"/>
      <c r="DS209" s="20">
        <f t="shared" si="513"/>
        <v>0</v>
      </c>
      <c r="DT209" s="54"/>
      <c r="DU209" s="20">
        <f t="shared" si="514"/>
        <v>0</v>
      </c>
      <c r="DV209" s="54"/>
      <c r="DW209" s="20">
        <f t="shared" si="515"/>
        <v>0</v>
      </c>
      <c r="DX209" s="54"/>
      <c r="DY209" s="20">
        <f t="shared" si="516"/>
        <v>0</v>
      </c>
      <c r="DZ209" s="60"/>
      <c r="EA209" s="20">
        <f t="shared" si="517"/>
        <v>0</v>
      </c>
      <c r="EB209" s="19"/>
      <c r="EC209" s="20">
        <f t="shared" si="518"/>
        <v>0</v>
      </c>
      <c r="ED209" s="54"/>
      <c r="EE209" s="20">
        <f t="shared" si="519"/>
        <v>0</v>
      </c>
      <c r="EF209" s="19"/>
      <c r="EG209" s="20">
        <f t="shared" si="520"/>
        <v>0</v>
      </c>
      <c r="EH209" s="19"/>
      <c r="EI209" s="20">
        <f t="shared" si="521"/>
        <v>0</v>
      </c>
      <c r="EJ209" s="19"/>
      <c r="EK209" s="20">
        <f t="shared" si="522"/>
        <v>0</v>
      </c>
      <c r="EL209" s="19"/>
      <c r="EM209" s="20"/>
      <c r="EN209" s="25"/>
      <c r="EO209" s="25"/>
      <c r="EP209" s="26">
        <f t="shared" si="523"/>
        <v>218</v>
      </c>
      <c r="EQ209" s="26">
        <f t="shared" si="523"/>
        <v>9938361.8880000003</v>
      </c>
    </row>
    <row r="210" spans="1:147" s="132" customFormat="1" ht="15" customHeight="1" x14ac:dyDescent="0.25">
      <c r="A210" s="182">
        <v>32</v>
      </c>
      <c r="B210" s="182"/>
      <c r="C210" s="201" t="s">
        <v>581</v>
      </c>
      <c r="D210" s="199" t="s">
        <v>582</v>
      </c>
      <c r="E210" s="189">
        <v>13916</v>
      </c>
      <c r="F210" s="190"/>
      <c r="G210" s="191"/>
      <c r="H210" s="185"/>
      <c r="I210" s="193"/>
      <c r="J210" s="196">
        <v>1.4</v>
      </c>
      <c r="K210" s="196">
        <v>1.68</v>
      </c>
      <c r="L210" s="196">
        <v>2.23</v>
      </c>
      <c r="M210" s="195">
        <v>2.57</v>
      </c>
      <c r="N210" s="60">
        <f>SUM(N211:N218)</f>
        <v>0</v>
      </c>
      <c r="O210" s="60">
        <f t="shared" ref="O210:BZ210" si="524">SUM(O211:O218)</f>
        <v>0</v>
      </c>
      <c r="P210" s="60">
        <f t="shared" si="524"/>
        <v>0</v>
      </c>
      <c r="Q210" s="60">
        <f t="shared" si="524"/>
        <v>0</v>
      </c>
      <c r="R210" s="60">
        <f t="shared" si="524"/>
        <v>1</v>
      </c>
      <c r="S210" s="60">
        <f t="shared" si="524"/>
        <v>63122.976000000002</v>
      </c>
      <c r="T210" s="197">
        <f t="shared" si="524"/>
        <v>0</v>
      </c>
      <c r="U210" s="197">
        <f t="shared" si="524"/>
        <v>0</v>
      </c>
      <c r="V210" s="60">
        <f t="shared" si="524"/>
        <v>0</v>
      </c>
      <c r="W210" s="60">
        <f t="shared" si="524"/>
        <v>0</v>
      </c>
      <c r="X210" s="60">
        <f t="shared" si="524"/>
        <v>0</v>
      </c>
      <c r="Y210" s="60">
        <f t="shared" si="524"/>
        <v>0</v>
      </c>
      <c r="Z210" s="60">
        <f t="shared" si="524"/>
        <v>4</v>
      </c>
      <c r="AA210" s="60">
        <f t="shared" si="524"/>
        <v>122349.47200000001</v>
      </c>
      <c r="AB210" s="60">
        <f t="shared" si="524"/>
        <v>0</v>
      </c>
      <c r="AC210" s="60">
        <f t="shared" si="524"/>
        <v>0</v>
      </c>
      <c r="AD210" s="60">
        <f t="shared" si="524"/>
        <v>0</v>
      </c>
      <c r="AE210" s="60">
        <f t="shared" si="524"/>
        <v>0</v>
      </c>
      <c r="AF210" s="60">
        <f t="shared" si="524"/>
        <v>0</v>
      </c>
      <c r="AG210" s="60">
        <f t="shared" si="524"/>
        <v>0</v>
      </c>
      <c r="AH210" s="60">
        <f t="shared" si="524"/>
        <v>0</v>
      </c>
      <c r="AI210" s="60">
        <f t="shared" si="524"/>
        <v>0</v>
      </c>
      <c r="AJ210" s="60">
        <f t="shared" si="524"/>
        <v>75</v>
      </c>
      <c r="AK210" s="60">
        <f t="shared" si="524"/>
        <v>4824816.3600000003</v>
      </c>
      <c r="AL210" s="60">
        <f t="shared" si="524"/>
        <v>0</v>
      </c>
      <c r="AM210" s="60">
        <f t="shared" si="524"/>
        <v>0</v>
      </c>
      <c r="AN210" s="60">
        <f t="shared" si="524"/>
        <v>0</v>
      </c>
      <c r="AO210" s="60">
        <f t="shared" si="524"/>
        <v>0</v>
      </c>
      <c r="AP210" s="197">
        <f t="shared" si="524"/>
        <v>0</v>
      </c>
      <c r="AQ210" s="197">
        <f t="shared" si="524"/>
        <v>0</v>
      </c>
      <c r="AR210" s="60">
        <f t="shared" si="524"/>
        <v>0</v>
      </c>
      <c r="AS210" s="60">
        <f t="shared" si="524"/>
        <v>0</v>
      </c>
      <c r="AT210" s="60">
        <f t="shared" si="524"/>
        <v>0</v>
      </c>
      <c r="AU210" s="60">
        <f t="shared" si="524"/>
        <v>0</v>
      </c>
      <c r="AV210" s="60">
        <f t="shared" si="524"/>
        <v>0</v>
      </c>
      <c r="AW210" s="60">
        <f t="shared" si="524"/>
        <v>0</v>
      </c>
      <c r="AX210" s="197">
        <f t="shared" si="524"/>
        <v>9</v>
      </c>
      <c r="AY210" s="197">
        <f t="shared" si="524"/>
        <v>360619.22399999999</v>
      </c>
      <c r="AZ210" s="60">
        <f t="shared" si="524"/>
        <v>0</v>
      </c>
      <c r="BA210" s="60">
        <f t="shared" si="524"/>
        <v>0</v>
      </c>
      <c r="BB210" s="60">
        <f t="shared" si="524"/>
        <v>0</v>
      </c>
      <c r="BC210" s="60">
        <f t="shared" si="524"/>
        <v>0</v>
      </c>
      <c r="BD210" s="60">
        <f t="shared" si="524"/>
        <v>0</v>
      </c>
      <c r="BE210" s="60">
        <f t="shared" si="524"/>
        <v>0</v>
      </c>
      <c r="BF210" s="60">
        <f t="shared" si="524"/>
        <v>0</v>
      </c>
      <c r="BG210" s="60">
        <f t="shared" si="524"/>
        <v>0</v>
      </c>
      <c r="BH210" s="60">
        <f t="shared" si="524"/>
        <v>0</v>
      </c>
      <c r="BI210" s="60">
        <f t="shared" si="524"/>
        <v>0</v>
      </c>
      <c r="BJ210" s="60">
        <f t="shared" si="524"/>
        <v>0</v>
      </c>
      <c r="BK210" s="60">
        <f t="shared" si="524"/>
        <v>0</v>
      </c>
      <c r="BL210" s="60">
        <f t="shared" si="524"/>
        <v>0</v>
      </c>
      <c r="BM210" s="60">
        <f t="shared" si="524"/>
        <v>0</v>
      </c>
      <c r="BN210" s="60">
        <f t="shared" si="524"/>
        <v>0</v>
      </c>
      <c r="BO210" s="60">
        <f t="shared" si="524"/>
        <v>0</v>
      </c>
      <c r="BP210" s="60">
        <f t="shared" si="524"/>
        <v>0</v>
      </c>
      <c r="BQ210" s="60">
        <f t="shared" si="524"/>
        <v>0</v>
      </c>
      <c r="BR210" s="60">
        <f t="shared" si="524"/>
        <v>0</v>
      </c>
      <c r="BS210" s="60">
        <f t="shared" si="524"/>
        <v>0</v>
      </c>
      <c r="BT210" s="60">
        <f t="shared" si="524"/>
        <v>0</v>
      </c>
      <c r="BU210" s="60">
        <f t="shared" si="524"/>
        <v>0</v>
      </c>
      <c r="BV210" s="60">
        <f t="shared" si="524"/>
        <v>0</v>
      </c>
      <c r="BW210" s="60">
        <f t="shared" si="524"/>
        <v>0</v>
      </c>
      <c r="BX210" s="60">
        <f t="shared" si="524"/>
        <v>0</v>
      </c>
      <c r="BY210" s="60">
        <f t="shared" si="524"/>
        <v>0</v>
      </c>
      <c r="BZ210" s="60">
        <f t="shared" si="524"/>
        <v>0</v>
      </c>
      <c r="CA210" s="60">
        <f t="shared" ref="CA210:EL210" si="525">SUM(CA211:CA218)</f>
        <v>0</v>
      </c>
      <c r="CB210" s="60">
        <f t="shared" si="525"/>
        <v>0</v>
      </c>
      <c r="CC210" s="60">
        <f t="shared" si="525"/>
        <v>0</v>
      </c>
      <c r="CD210" s="197">
        <f t="shared" si="525"/>
        <v>0</v>
      </c>
      <c r="CE210" s="197">
        <f t="shared" si="525"/>
        <v>0</v>
      </c>
      <c r="CF210" s="60">
        <f t="shared" si="525"/>
        <v>0</v>
      </c>
      <c r="CG210" s="60">
        <f t="shared" si="525"/>
        <v>0</v>
      </c>
      <c r="CH210" s="60">
        <f t="shared" si="525"/>
        <v>0</v>
      </c>
      <c r="CI210" s="60">
        <f t="shared" si="525"/>
        <v>0</v>
      </c>
      <c r="CJ210" s="60">
        <f t="shared" si="525"/>
        <v>3</v>
      </c>
      <c r="CK210" s="60">
        <f t="shared" si="525"/>
        <v>126830.424</v>
      </c>
      <c r="CL210" s="60">
        <f t="shared" si="525"/>
        <v>0</v>
      </c>
      <c r="CM210" s="60">
        <f t="shared" si="525"/>
        <v>0</v>
      </c>
      <c r="CN210" s="60">
        <f t="shared" si="525"/>
        <v>0</v>
      </c>
      <c r="CO210" s="60">
        <f t="shared" si="525"/>
        <v>0</v>
      </c>
      <c r="CP210" s="60">
        <f t="shared" si="525"/>
        <v>0</v>
      </c>
      <c r="CQ210" s="60">
        <f t="shared" si="525"/>
        <v>0</v>
      </c>
      <c r="CR210" s="60">
        <f t="shared" si="525"/>
        <v>0</v>
      </c>
      <c r="CS210" s="60">
        <f t="shared" si="525"/>
        <v>0</v>
      </c>
      <c r="CT210" s="60">
        <f t="shared" si="525"/>
        <v>0</v>
      </c>
      <c r="CU210" s="60">
        <f t="shared" si="525"/>
        <v>0</v>
      </c>
      <c r="CV210" s="60">
        <f t="shared" si="525"/>
        <v>0</v>
      </c>
      <c r="CW210" s="60">
        <f t="shared" si="525"/>
        <v>0</v>
      </c>
      <c r="CX210" s="60">
        <f t="shared" si="525"/>
        <v>0</v>
      </c>
      <c r="CY210" s="60">
        <f t="shared" si="525"/>
        <v>0</v>
      </c>
      <c r="CZ210" s="60">
        <f t="shared" si="525"/>
        <v>0</v>
      </c>
      <c r="DA210" s="60">
        <f t="shared" si="525"/>
        <v>0</v>
      </c>
      <c r="DB210" s="60">
        <f t="shared" si="525"/>
        <v>0</v>
      </c>
      <c r="DC210" s="60">
        <f t="shared" si="525"/>
        <v>0</v>
      </c>
      <c r="DD210" s="60">
        <f t="shared" si="525"/>
        <v>0</v>
      </c>
      <c r="DE210" s="60">
        <f t="shared" si="525"/>
        <v>0</v>
      </c>
      <c r="DF210" s="60">
        <f t="shared" si="525"/>
        <v>0</v>
      </c>
      <c r="DG210" s="60">
        <f t="shared" si="525"/>
        <v>0</v>
      </c>
      <c r="DH210" s="60">
        <f t="shared" si="525"/>
        <v>0</v>
      </c>
      <c r="DI210" s="60">
        <f t="shared" si="525"/>
        <v>0</v>
      </c>
      <c r="DJ210" s="60">
        <f t="shared" si="525"/>
        <v>0</v>
      </c>
      <c r="DK210" s="60">
        <f t="shared" si="525"/>
        <v>0</v>
      </c>
      <c r="DL210" s="60">
        <f t="shared" si="525"/>
        <v>0</v>
      </c>
      <c r="DM210" s="60">
        <f t="shared" si="525"/>
        <v>0</v>
      </c>
      <c r="DN210" s="60">
        <f t="shared" si="525"/>
        <v>0</v>
      </c>
      <c r="DO210" s="60">
        <f t="shared" si="525"/>
        <v>0</v>
      </c>
      <c r="DP210" s="60">
        <f t="shared" si="525"/>
        <v>0</v>
      </c>
      <c r="DQ210" s="60">
        <f t="shared" si="525"/>
        <v>0</v>
      </c>
      <c r="DR210" s="60">
        <f t="shared" si="525"/>
        <v>0</v>
      </c>
      <c r="DS210" s="60">
        <f t="shared" si="525"/>
        <v>0</v>
      </c>
      <c r="DT210" s="60">
        <f t="shared" si="525"/>
        <v>0</v>
      </c>
      <c r="DU210" s="60">
        <f t="shared" si="525"/>
        <v>0</v>
      </c>
      <c r="DV210" s="60">
        <f t="shared" si="525"/>
        <v>0</v>
      </c>
      <c r="DW210" s="60">
        <f t="shared" si="525"/>
        <v>0</v>
      </c>
      <c r="DX210" s="60">
        <f t="shared" si="525"/>
        <v>0</v>
      </c>
      <c r="DY210" s="60">
        <f t="shared" si="525"/>
        <v>0</v>
      </c>
      <c r="DZ210" s="60">
        <f t="shared" si="525"/>
        <v>0</v>
      </c>
      <c r="EA210" s="60">
        <f t="shared" si="525"/>
        <v>0</v>
      </c>
      <c r="EB210" s="60">
        <f t="shared" si="525"/>
        <v>0</v>
      </c>
      <c r="EC210" s="60">
        <f t="shared" si="525"/>
        <v>0</v>
      </c>
      <c r="ED210" s="60">
        <f t="shared" si="525"/>
        <v>0</v>
      </c>
      <c r="EE210" s="60">
        <f t="shared" si="525"/>
        <v>0</v>
      </c>
      <c r="EF210" s="60">
        <f t="shared" si="525"/>
        <v>0</v>
      </c>
      <c r="EG210" s="60">
        <f t="shared" si="525"/>
        <v>0</v>
      </c>
      <c r="EH210" s="197">
        <f t="shared" si="525"/>
        <v>0</v>
      </c>
      <c r="EI210" s="197">
        <f t="shared" si="525"/>
        <v>0</v>
      </c>
      <c r="EJ210" s="60">
        <f t="shared" si="525"/>
        <v>0</v>
      </c>
      <c r="EK210" s="60">
        <f t="shared" si="525"/>
        <v>0</v>
      </c>
      <c r="EL210" s="60">
        <f t="shared" si="525"/>
        <v>0</v>
      </c>
      <c r="EM210" s="60">
        <f t="shared" ref="EM210:EQ210" si="526">SUM(EM211:EM218)</f>
        <v>0</v>
      </c>
      <c r="EN210" s="60"/>
      <c r="EO210" s="60"/>
      <c r="EP210" s="60">
        <f t="shared" si="526"/>
        <v>92</v>
      </c>
      <c r="EQ210" s="60">
        <f t="shared" si="526"/>
        <v>5497738.4560000002</v>
      </c>
    </row>
    <row r="211" spans="1:147" ht="30" customHeight="1" x14ac:dyDescent="0.25">
      <c r="A211" s="13"/>
      <c r="B211" s="13">
        <v>141</v>
      </c>
      <c r="C211" s="126" t="s">
        <v>583</v>
      </c>
      <c r="D211" s="64" t="s">
        <v>584</v>
      </c>
      <c r="E211" s="15">
        <v>13916</v>
      </c>
      <c r="F211" s="16">
        <v>2.11</v>
      </c>
      <c r="G211" s="17"/>
      <c r="H211" s="49">
        <v>1</v>
      </c>
      <c r="I211" s="50"/>
      <c r="J211" s="48">
        <v>1.4</v>
      </c>
      <c r="K211" s="48">
        <v>1.68</v>
      </c>
      <c r="L211" s="48">
        <v>2.23</v>
      </c>
      <c r="M211" s="51">
        <v>2.57</v>
      </c>
      <c r="N211" s="54"/>
      <c r="O211" s="20">
        <f t="shared" ref="O211:O218" si="527">N211*E211*F211*H211*J211*$O$9</f>
        <v>0</v>
      </c>
      <c r="P211" s="52"/>
      <c r="Q211" s="20">
        <f t="shared" ref="Q211:Q218" si="528">P211*E211*F211*H211*J211*$Q$9</f>
        <v>0</v>
      </c>
      <c r="R211" s="52"/>
      <c r="S211" s="21">
        <f t="shared" ref="S211:S218" si="529">R211*E211*F211*H211*J211*$S$9</f>
        <v>0</v>
      </c>
      <c r="T211" s="54"/>
      <c r="U211" s="20">
        <f t="shared" ref="U211:U218" si="530">SUM(T211*E211*F211*H211*J211*$U$9)</f>
        <v>0</v>
      </c>
      <c r="V211" s="54"/>
      <c r="W211" s="21">
        <f t="shared" ref="W211:W218" si="531">SUM(V211*E211*F211*H211*J211*$W$9)</f>
        <v>0</v>
      </c>
      <c r="X211" s="54"/>
      <c r="Y211" s="20">
        <f t="shared" ref="Y211:Y218" si="532">SUM(X211*E211*F211*H211*J211*$Y$9)</f>
        <v>0</v>
      </c>
      <c r="Z211" s="52"/>
      <c r="AA211" s="20">
        <f t="shared" ref="AA211:AA218" si="533">SUM(Z211*E211*F211*H211*J211*$AA$9)</f>
        <v>0</v>
      </c>
      <c r="AB211" s="58"/>
      <c r="AC211" s="58"/>
      <c r="AD211" s="52"/>
      <c r="AE211" s="20">
        <f t="shared" ref="AE211:AE218" si="534">SUM(AD211*E211*F211*H211*J211*$AE$9)</f>
        <v>0</v>
      </c>
      <c r="AF211" s="52"/>
      <c r="AG211" s="20">
        <f t="shared" ref="AG211:AG218" si="535">SUM(AF211*E211*F211*H211*K211*$AG$9)</f>
        <v>0</v>
      </c>
      <c r="AH211" s="52"/>
      <c r="AI211" s="20">
        <f t="shared" ref="AI211:AI218" si="536">SUM(AH211*E211*F211*H211*K211*$AI$9)</f>
        <v>0</v>
      </c>
      <c r="AJ211" s="54"/>
      <c r="AK211" s="20">
        <f t="shared" ref="AK211:AK218" si="537">SUM(AJ211*E211*F211*H211*J211*$AK$9)</f>
        <v>0</v>
      </c>
      <c r="AL211" s="52"/>
      <c r="AM211" s="21">
        <f t="shared" ref="AM211:AM218" si="538">SUM(AL211*E211*F211*H211*J211*$AM$9)</f>
        <v>0</v>
      </c>
      <c r="AN211" s="54"/>
      <c r="AO211" s="20">
        <f t="shared" ref="AO211:AO218" si="539">SUM(AN211*E211*F211*H211*J211*$AO$9)</f>
        <v>0</v>
      </c>
      <c r="AP211" s="19"/>
      <c r="AQ211" s="20">
        <f t="shared" ref="AQ211:AQ218" si="540">SUM(AP211*E211*F211*H211*J211*$AQ$9)</f>
        <v>0</v>
      </c>
      <c r="AR211" s="52"/>
      <c r="AS211" s="20">
        <f t="shared" ref="AS211:AS218" si="541">SUM(E211*F211*H211*J211*AR211*$AS$9)</f>
        <v>0</v>
      </c>
      <c r="AT211" s="52"/>
      <c r="AU211" s="20">
        <f t="shared" ref="AU211:AU218" si="542">SUM(AT211*E211*F211*H211*J211*$AU$9)</f>
        <v>0</v>
      </c>
      <c r="AV211" s="54"/>
      <c r="AW211" s="20">
        <f t="shared" ref="AW211:AW218" si="543">SUM(AV211*E211*F211*H211*J211*$AW$9)</f>
        <v>0</v>
      </c>
      <c r="AX211" s="54"/>
      <c r="AY211" s="21">
        <f t="shared" ref="AY211:AY218" si="544">SUM(AX211*E211*F211*H211*J211*$AY$9)</f>
        <v>0</v>
      </c>
      <c r="AZ211" s="54"/>
      <c r="BA211" s="20">
        <f t="shared" ref="BA211:BA218" si="545">SUM(AZ211*E211*F211*H211*J211*$BA$9)</f>
        <v>0</v>
      </c>
      <c r="BB211" s="54"/>
      <c r="BC211" s="20">
        <f t="shared" ref="BC211:BC218" si="546">SUM(BB211*E211*F211*H211*J211*$BC$9)</f>
        <v>0</v>
      </c>
      <c r="BD211" s="54"/>
      <c r="BE211" s="20">
        <f t="shared" ref="BE211:BE218" si="547">SUM(BD211*E211*F211*H211*J211*$BE$9)</f>
        <v>0</v>
      </c>
      <c r="BF211" s="54"/>
      <c r="BG211" s="20">
        <f t="shared" ref="BG211:BG218" si="548">SUM(BF211*E211*F211*H211*J211*$BG$9)</f>
        <v>0</v>
      </c>
      <c r="BH211" s="54"/>
      <c r="BI211" s="20">
        <f t="shared" ref="BI211:BI218" si="549">BH211*E211*F211*H211*J211*$BI$9</f>
        <v>0</v>
      </c>
      <c r="BJ211" s="54"/>
      <c r="BK211" s="20">
        <f t="shared" ref="BK211:BK218" si="550">BJ211*E211*F211*H211*J211*$BK$9</f>
        <v>0</v>
      </c>
      <c r="BL211" s="54"/>
      <c r="BM211" s="20">
        <f t="shared" ref="BM211:BM218" si="551">BL211*E211*F211*H211*J211*$BM$9</f>
        <v>0</v>
      </c>
      <c r="BN211" s="54"/>
      <c r="BO211" s="20">
        <f t="shared" ref="BO211:BO218" si="552">SUM(BN211*E211*F211*H211*J211*$BO$9)</f>
        <v>0</v>
      </c>
      <c r="BP211" s="54"/>
      <c r="BQ211" s="20">
        <f t="shared" ref="BQ211:BQ218" si="553">SUM(BP211*E211*F211*H211*J211*$BQ$9)</f>
        <v>0</v>
      </c>
      <c r="BR211" s="54"/>
      <c r="BS211" s="20">
        <f t="shared" ref="BS211:BS218" si="554">SUM(BR211*E211*F211*H211*J211*$BS$9)</f>
        <v>0</v>
      </c>
      <c r="BT211" s="54"/>
      <c r="BU211" s="20">
        <f t="shared" ref="BU211:BU218" si="555">SUM(BT211*E211*F211*H211*J211*$BU$9)</f>
        <v>0</v>
      </c>
      <c r="BV211" s="54"/>
      <c r="BW211" s="20">
        <f t="shared" ref="BW211:BW218" si="556">SUM(BV211*E211*F211*H211*J211*$BW$9)</f>
        <v>0</v>
      </c>
      <c r="BX211" s="59"/>
      <c r="BY211" s="24">
        <f t="shared" ref="BY211:BY218" si="557">BX211*E211*F211*H211*J211*$BY$9</f>
        <v>0</v>
      </c>
      <c r="BZ211" s="54"/>
      <c r="CA211" s="20">
        <f t="shared" ref="CA211:CA218" si="558">SUM(BZ211*E211*F211*H211*J211*$CA$9)</f>
        <v>0</v>
      </c>
      <c r="CB211" s="52"/>
      <c r="CC211" s="20">
        <f t="shared" ref="CC211:CC218" si="559">SUM(CB211*E211*F211*H211*J211*$CC$9)</f>
        <v>0</v>
      </c>
      <c r="CD211" s="54"/>
      <c r="CE211" s="20">
        <f t="shared" ref="CE211:CE218" si="560">SUM(CD211*E211*F211*H211*J211*$CE$9)</f>
        <v>0</v>
      </c>
      <c r="CF211" s="54"/>
      <c r="CG211" s="20">
        <f t="shared" ref="CG211:CG218" si="561">SUM(CF211*E211*F211*H211*J211*$CG$9)</f>
        <v>0</v>
      </c>
      <c r="CH211" s="54"/>
      <c r="CI211" s="20">
        <f t="shared" ref="CI211:CI218" si="562">CH211*E211*F211*H211*J211*$CI$9</f>
        <v>0</v>
      </c>
      <c r="CJ211" s="76"/>
      <c r="CK211" s="20">
        <f t="shared" ref="CK211:CK218" si="563">SUM(CJ211*E211*F211*H211*J211*$CK$9)</f>
        <v>0</v>
      </c>
      <c r="CL211" s="52"/>
      <c r="CM211" s="20">
        <f t="shared" ref="CM211:CM218" si="564">SUM(CL211*E211*F211*H211*K211*$CM$9)</f>
        <v>0</v>
      </c>
      <c r="CN211" s="54"/>
      <c r="CO211" s="20">
        <f t="shared" ref="CO211:CO218" si="565">SUM(CN211*E211*F211*H211*K211*$CO$9)</f>
        <v>0</v>
      </c>
      <c r="CP211" s="54"/>
      <c r="CQ211" s="20">
        <f t="shared" ref="CQ211:CQ218" si="566">SUM(CP211*E211*F211*H211*K211*$CQ$9)</f>
        <v>0</v>
      </c>
      <c r="CR211" s="52"/>
      <c r="CS211" s="20">
        <f t="shared" ref="CS211:CS218" si="567">SUM(CR211*E211*F211*H211*K211*$CS$9)</f>
        <v>0</v>
      </c>
      <c r="CT211" s="52"/>
      <c r="CU211" s="20">
        <f t="shared" ref="CU211:CU218" si="568">SUM(CT211*E211*F211*H211*K211*$CU$9)</f>
        <v>0</v>
      </c>
      <c r="CV211" s="52"/>
      <c r="CW211" s="20">
        <f t="shared" ref="CW211:CW218" si="569">SUM(CV211*E211*F211*H211*K211*$CW$9)</f>
        <v>0</v>
      </c>
      <c r="CX211" s="54"/>
      <c r="CY211" s="20">
        <f t="shared" ref="CY211:CY218" si="570">SUM(CX211*E211*F211*H211*K211*$CY$9)</f>
        <v>0</v>
      </c>
      <c r="CZ211" s="54"/>
      <c r="DA211" s="20">
        <f t="shared" ref="DA211:DA218" si="571">SUM(CZ211*E211*F211*H211*K211*$DA$9)</f>
        <v>0</v>
      </c>
      <c r="DB211" s="54"/>
      <c r="DC211" s="20">
        <f t="shared" ref="DC211:DC218" si="572">SUM(DB211*E211*F211*H211*K211*$DC$9)</f>
        <v>0</v>
      </c>
      <c r="DD211" s="52"/>
      <c r="DE211" s="20">
        <f t="shared" ref="DE211:DE218" si="573">SUM(DD211*E211*F211*H211*K211*$DE$9)</f>
        <v>0</v>
      </c>
      <c r="DF211" s="54"/>
      <c r="DG211" s="20">
        <f t="shared" ref="DG211:DG218" si="574">SUM(DF211*E211*F211*H211*K211*$DG$9)</f>
        <v>0</v>
      </c>
      <c r="DH211" s="54"/>
      <c r="DI211" s="20">
        <f t="shared" ref="DI211:DI218" si="575">SUM(DH211*E211*F211*H211*K211*$DI$9)</f>
        <v>0</v>
      </c>
      <c r="DJ211" s="54"/>
      <c r="DK211" s="20">
        <f t="shared" ref="DK211:DK218" si="576">SUM(DJ211*E211*F211*H211*K211*$DK$9)</f>
        <v>0</v>
      </c>
      <c r="DL211" s="19"/>
      <c r="DM211" s="21">
        <f t="shared" ref="DM211:DM218" si="577">SUM(DL211*E211*F211*H211*K211*$DM$9)</f>
        <v>0</v>
      </c>
      <c r="DN211" s="54"/>
      <c r="DO211" s="20">
        <f t="shared" ref="DO211:DO218" si="578">SUM(DN211*E211*F211*H211*K211*$DO$9)</f>
        <v>0</v>
      </c>
      <c r="DP211" s="54"/>
      <c r="DQ211" s="20">
        <f t="shared" ref="DQ211:DQ218" si="579">DP211*E211*F211*H211*K211*$DQ$9</f>
        <v>0</v>
      </c>
      <c r="DR211" s="54"/>
      <c r="DS211" s="20">
        <f t="shared" ref="DS211:DS218" si="580">SUM(DR211*E211*F211*H211*K211*$DS$9)</f>
        <v>0</v>
      </c>
      <c r="DT211" s="54"/>
      <c r="DU211" s="20">
        <f t="shared" ref="DU211:DU218" si="581">SUM(DT211*E211*F211*H211*K211*$DU$9)</f>
        <v>0</v>
      </c>
      <c r="DV211" s="54"/>
      <c r="DW211" s="20">
        <f t="shared" ref="DW211:DW218" si="582">SUM(DV211*E211*F211*H211*L211*$DW$9)</f>
        <v>0</v>
      </c>
      <c r="DX211" s="54"/>
      <c r="DY211" s="20">
        <f t="shared" ref="DY211:DY218" si="583">SUM(DX211*E211*F211*H211*M211*$DY$9)</f>
        <v>0</v>
      </c>
      <c r="DZ211" s="19"/>
      <c r="EA211" s="20">
        <f t="shared" ref="EA211:EA218" si="584">SUM(DZ211*E211*F211*H211*J211*$EA$9)</f>
        <v>0</v>
      </c>
      <c r="EB211" s="19"/>
      <c r="EC211" s="20">
        <f t="shared" ref="EC211:EC218" si="585">SUM(EB211*E211*F211*H211*J211*$EC$9)</f>
        <v>0</v>
      </c>
      <c r="ED211" s="54"/>
      <c r="EE211" s="20">
        <f t="shared" ref="EE211:EE218" si="586">SUM(ED211*E211*F211*H211*J211*$EE$9)</f>
        <v>0</v>
      </c>
      <c r="EF211" s="19"/>
      <c r="EG211" s="20">
        <f t="shared" ref="EG211:EG218" si="587">SUM(EF211*E211*F211*H211*J211*$EG$9)</f>
        <v>0</v>
      </c>
      <c r="EH211" s="19"/>
      <c r="EI211" s="20">
        <f t="shared" ref="EI211:EI218" si="588">EH211*E211*F211*H211*J211*$EI$9</f>
        <v>0</v>
      </c>
      <c r="EJ211" s="19"/>
      <c r="EK211" s="20">
        <f t="shared" ref="EK211:EK218" si="589">EJ211*E211*F211*H211*J211*$EK$9</f>
        <v>0</v>
      </c>
      <c r="EL211" s="19"/>
      <c r="EM211" s="20"/>
      <c r="EN211" s="25"/>
      <c r="EO211" s="25"/>
      <c r="EP211" s="26">
        <f t="shared" ref="EP211:EQ218" si="590">SUM(N211,X211,P211,R211,Z211,T211,V211,AD211,AF211,AH211,AJ211,AL211,AR211,AT211,AV211,AP211,CL211,CR211,CV211,BZ211,CB211,DB211,DD211,DF211,DH211,DJ211,DL211,DN211,AX211,AN211,AZ211,BB211,BD211,BF211,BH211,BJ211,BL211,BN211,BP211,BR211,BT211,ED211,EF211,DZ211,EB211,BV211,BX211,CT211,CN211,CP211,CX211,CZ211,CD211,CF211,CH211,CJ211,DP211,DR211,DT211,DV211,DX211,EH211,EJ211,EL211)</f>
        <v>0</v>
      </c>
      <c r="EQ211" s="26">
        <f t="shared" si="590"/>
        <v>0</v>
      </c>
    </row>
    <row r="212" spans="1:147" ht="30" customHeight="1" x14ac:dyDescent="0.25">
      <c r="A212" s="13"/>
      <c r="B212" s="13">
        <v>142</v>
      </c>
      <c r="C212" s="126" t="s">
        <v>585</v>
      </c>
      <c r="D212" s="64" t="s">
        <v>586</v>
      </c>
      <c r="E212" s="15">
        <v>13916</v>
      </c>
      <c r="F212" s="16">
        <v>3.55</v>
      </c>
      <c r="G212" s="17"/>
      <c r="H212" s="49">
        <v>1</v>
      </c>
      <c r="I212" s="50"/>
      <c r="J212" s="48">
        <v>1.4</v>
      </c>
      <c r="K212" s="48">
        <v>1.68</v>
      </c>
      <c r="L212" s="48">
        <v>2.23</v>
      </c>
      <c r="M212" s="51">
        <v>2.57</v>
      </c>
      <c r="N212" s="54"/>
      <c r="O212" s="20">
        <f t="shared" si="527"/>
        <v>0</v>
      </c>
      <c r="P212" s="52"/>
      <c r="Q212" s="20">
        <f t="shared" si="528"/>
        <v>0</v>
      </c>
      <c r="R212" s="52"/>
      <c r="S212" s="21">
        <f t="shared" si="529"/>
        <v>0</v>
      </c>
      <c r="T212" s="54"/>
      <c r="U212" s="20">
        <f t="shared" si="530"/>
        <v>0</v>
      </c>
      <c r="V212" s="54"/>
      <c r="W212" s="21">
        <f t="shared" si="531"/>
        <v>0</v>
      </c>
      <c r="X212" s="54"/>
      <c r="Y212" s="20">
        <f t="shared" si="532"/>
        <v>0</v>
      </c>
      <c r="Z212" s="52"/>
      <c r="AA212" s="20">
        <f t="shared" si="533"/>
        <v>0</v>
      </c>
      <c r="AB212" s="58"/>
      <c r="AC212" s="58"/>
      <c r="AD212" s="52"/>
      <c r="AE212" s="20">
        <f t="shared" si="534"/>
        <v>0</v>
      </c>
      <c r="AF212" s="52"/>
      <c r="AG212" s="20">
        <f t="shared" si="535"/>
        <v>0</v>
      </c>
      <c r="AH212" s="52"/>
      <c r="AI212" s="20">
        <f t="shared" si="536"/>
        <v>0</v>
      </c>
      <c r="AJ212" s="54">
        <v>15</v>
      </c>
      <c r="AK212" s="20">
        <f t="shared" si="537"/>
        <v>1037437.7999999999</v>
      </c>
      <c r="AL212" s="52"/>
      <c r="AM212" s="21">
        <f t="shared" si="538"/>
        <v>0</v>
      </c>
      <c r="AN212" s="54"/>
      <c r="AO212" s="20">
        <f t="shared" si="539"/>
        <v>0</v>
      </c>
      <c r="AP212" s="19"/>
      <c r="AQ212" s="20">
        <f t="shared" si="540"/>
        <v>0</v>
      </c>
      <c r="AR212" s="52"/>
      <c r="AS212" s="20">
        <f t="shared" si="541"/>
        <v>0</v>
      </c>
      <c r="AT212" s="52"/>
      <c r="AU212" s="20">
        <f t="shared" si="542"/>
        <v>0</v>
      </c>
      <c r="AV212" s="54"/>
      <c r="AW212" s="20">
        <f t="shared" si="543"/>
        <v>0</v>
      </c>
      <c r="AX212" s="54">
        <v>1</v>
      </c>
      <c r="AY212" s="21">
        <f t="shared" si="544"/>
        <v>69162.51999999999</v>
      </c>
      <c r="AZ212" s="54"/>
      <c r="BA212" s="20">
        <f t="shared" si="545"/>
        <v>0</v>
      </c>
      <c r="BB212" s="54"/>
      <c r="BC212" s="20">
        <f t="shared" si="546"/>
        <v>0</v>
      </c>
      <c r="BD212" s="54"/>
      <c r="BE212" s="20">
        <f t="shared" si="547"/>
        <v>0</v>
      </c>
      <c r="BF212" s="54"/>
      <c r="BG212" s="20">
        <f t="shared" si="548"/>
        <v>0</v>
      </c>
      <c r="BH212" s="54"/>
      <c r="BI212" s="20">
        <f t="shared" si="549"/>
        <v>0</v>
      </c>
      <c r="BJ212" s="54"/>
      <c r="BK212" s="20">
        <f t="shared" si="550"/>
        <v>0</v>
      </c>
      <c r="BL212" s="54"/>
      <c r="BM212" s="20">
        <f t="shared" si="551"/>
        <v>0</v>
      </c>
      <c r="BN212" s="54"/>
      <c r="BO212" s="20">
        <f t="shared" si="552"/>
        <v>0</v>
      </c>
      <c r="BP212" s="54"/>
      <c r="BQ212" s="20">
        <f t="shared" si="553"/>
        <v>0</v>
      </c>
      <c r="BR212" s="54"/>
      <c r="BS212" s="20">
        <f t="shared" si="554"/>
        <v>0</v>
      </c>
      <c r="BT212" s="54"/>
      <c r="BU212" s="20">
        <f t="shared" si="555"/>
        <v>0</v>
      </c>
      <c r="BV212" s="54"/>
      <c r="BW212" s="20">
        <f t="shared" si="556"/>
        <v>0</v>
      </c>
      <c r="BX212" s="59"/>
      <c r="BY212" s="24">
        <f t="shared" si="557"/>
        <v>0</v>
      </c>
      <c r="BZ212" s="54"/>
      <c r="CA212" s="20">
        <f t="shared" si="558"/>
        <v>0</v>
      </c>
      <c r="CB212" s="52"/>
      <c r="CC212" s="20">
        <f t="shared" si="559"/>
        <v>0</v>
      </c>
      <c r="CD212" s="54"/>
      <c r="CE212" s="20">
        <f t="shared" si="560"/>
        <v>0</v>
      </c>
      <c r="CF212" s="54"/>
      <c r="CG212" s="20">
        <f t="shared" si="561"/>
        <v>0</v>
      </c>
      <c r="CH212" s="54"/>
      <c r="CI212" s="20">
        <f t="shared" si="562"/>
        <v>0</v>
      </c>
      <c r="CJ212" s="77"/>
      <c r="CK212" s="20">
        <f t="shared" si="563"/>
        <v>0</v>
      </c>
      <c r="CL212" s="52"/>
      <c r="CM212" s="20">
        <f t="shared" si="564"/>
        <v>0</v>
      </c>
      <c r="CN212" s="54"/>
      <c r="CO212" s="20">
        <f t="shared" si="565"/>
        <v>0</v>
      </c>
      <c r="CP212" s="54"/>
      <c r="CQ212" s="20">
        <f t="shared" si="566"/>
        <v>0</v>
      </c>
      <c r="CR212" s="52"/>
      <c r="CS212" s="20">
        <f t="shared" si="567"/>
        <v>0</v>
      </c>
      <c r="CT212" s="52"/>
      <c r="CU212" s="20">
        <f t="shared" si="568"/>
        <v>0</v>
      </c>
      <c r="CV212" s="52"/>
      <c r="CW212" s="20">
        <f t="shared" si="569"/>
        <v>0</v>
      </c>
      <c r="CX212" s="54"/>
      <c r="CY212" s="20">
        <f t="shared" si="570"/>
        <v>0</v>
      </c>
      <c r="CZ212" s="54"/>
      <c r="DA212" s="20">
        <f t="shared" si="571"/>
        <v>0</v>
      </c>
      <c r="DB212" s="54"/>
      <c r="DC212" s="20">
        <f t="shared" si="572"/>
        <v>0</v>
      </c>
      <c r="DD212" s="52"/>
      <c r="DE212" s="20">
        <f t="shared" si="573"/>
        <v>0</v>
      </c>
      <c r="DF212" s="54"/>
      <c r="DG212" s="20">
        <f t="shared" si="574"/>
        <v>0</v>
      </c>
      <c r="DH212" s="54"/>
      <c r="DI212" s="20">
        <f t="shared" si="575"/>
        <v>0</v>
      </c>
      <c r="DJ212" s="54"/>
      <c r="DK212" s="20">
        <f t="shared" si="576"/>
        <v>0</v>
      </c>
      <c r="DL212" s="19"/>
      <c r="DM212" s="21">
        <f t="shared" si="577"/>
        <v>0</v>
      </c>
      <c r="DN212" s="54"/>
      <c r="DO212" s="20">
        <f t="shared" si="578"/>
        <v>0</v>
      </c>
      <c r="DP212" s="54"/>
      <c r="DQ212" s="20">
        <f t="shared" si="579"/>
        <v>0</v>
      </c>
      <c r="DR212" s="54"/>
      <c r="DS212" s="20">
        <f t="shared" si="580"/>
        <v>0</v>
      </c>
      <c r="DT212" s="54"/>
      <c r="DU212" s="20">
        <f t="shared" si="581"/>
        <v>0</v>
      </c>
      <c r="DV212" s="54"/>
      <c r="DW212" s="20">
        <f t="shared" si="582"/>
        <v>0</v>
      </c>
      <c r="DX212" s="54"/>
      <c r="DY212" s="20">
        <f t="shared" si="583"/>
        <v>0</v>
      </c>
      <c r="DZ212" s="19"/>
      <c r="EA212" s="20">
        <f t="shared" si="584"/>
        <v>0</v>
      </c>
      <c r="EB212" s="19"/>
      <c r="EC212" s="20">
        <f t="shared" si="585"/>
        <v>0</v>
      </c>
      <c r="ED212" s="54"/>
      <c r="EE212" s="20">
        <f t="shared" si="586"/>
        <v>0</v>
      </c>
      <c r="EF212" s="19"/>
      <c r="EG212" s="20">
        <f t="shared" si="587"/>
        <v>0</v>
      </c>
      <c r="EH212" s="19"/>
      <c r="EI212" s="20">
        <f t="shared" si="588"/>
        <v>0</v>
      </c>
      <c r="EJ212" s="19"/>
      <c r="EK212" s="20">
        <f t="shared" si="589"/>
        <v>0</v>
      </c>
      <c r="EL212" s="19"/>
      <c r="EM212" s="20">
        <f>EL212*E212*F212*H212*K212*EM9</f>
        <v>0</v>
      </c>
      <c r="EN212" s="25"/>
      <c r="EO212" s="25"/>
      <c r="EP212" s="26">
        <f t="shared" si="590"/>
        <v>16</v>
      </c>
      <c r="EQ212" s="26">
        <f t="shared" si="590"/>
        <v>1106600.3199999998</v>
      </c>
    </row>
    <row r="213" spans="1:147" s="132" customFormat="1" ht="30" customHeight="1" x14ac:dyDescent="0.25">
      <c r="A213" s="13"/>
      <c r="B213" s="13">
        <v>143</v>
      </c>
      <c r="C213" s="126" t="s">
        <v>587</v>
      </c>
      <c r="D213" s="63" t="s">
        <v>588</v>
      </c>
      <c r="E213" s="15">
        <v>13916</v>
      </c>
      <c r="F213" s="16">
        <v>1.57</v>
      </c>
      <c r="G213" s="17"/>
      <c r="H213" s="49">
        <v>1</v>
      </c>
      <c r="I213" s="50"/>
      <c r="J213" s="48">
        <v>1.4</v>
      </c>
      <c r="K213" s="48">
        <v>1.68</v>
      </c>
      <c r="L213" s="48">
        <v>2.23</v>
      </c>
      <c r="M213" s="51">
        <v>2.57</v>
      </c>
      <c r="N213" s="54"/>
      <c r="O213" s="20">
        <f t="shared" si="527"/>
        <v>0</v>
      </c>
      <c r="P213" s="21"/>
      <c r="Q213" s="20">
        <f t="shared" si="528"/>
        <v>0</v>
      </c>
      <c r="R213" s="52"/>
      <c r="S213" s="21">
        <f t="shared" si="529"/>
        <v>0</v>
      </c>
      <c r="T213" s="54"/>
      <c r="U213" s="20">
        <f t="shared" si="530"/>
        <v>0</v>
      </c>
      <c r="V213" s="54"/>
      <c r="W213" s="21">
        <f t="shared" si="531"/>
        <v>0</v>
      </c>
      <c r="X213" s="54"/>
      <c r="Y213" s="20">
        <f t="shared" si="532"/>
        <v>0</v>
      </c>
      <c r="Z213" s="52">
        <v>4</v>
      </c>
      <c r="AA213" s="20">
        <f t="shared" si="533"/>
        <v>122349.47200000001</v>
      </c>
      <c r="AB213" s="58"/>
      <c r="AC213" s="58"/>
      <c r="AD213" s="52"/>
      <c r="AE213" s="20">
        <f t="shared" si="534"/>
        <v>0</v>
      </c>
      <c r="AF213" s="52"/>
      <c r="AG213" s="20">
        <f t="shared" si="535"/>
        <v>0</v>
      </c>
      <c r="AH213" s="52"/>
      <c r="AI213" s="20">
        <f t="shared" si="536"/>
        <v>0</v>
      </c>
      <c r="AJ213" s="54"/>
      <c r="AK213" s="20">
        <f t="shared" si="537"/>
        <v>0</v>
      </c>
      <c r="AL213" s="52"/>
      <c r="AM213" s="21">
        <f t="shared" si="538"/>
        <v>0</v>
      </c>
      <c r="AN213" s="54"/>
      <c r="AO213" s="20">
        <f t="shared" si="539"/>
        <v>0</v>
      </c>
      <c r="AP213" s="55"/>
      <c r="AQ213" s="20">
        <f t="shared" si="540"/>
        <v>0</v>
      </c>
      <c r="AR213" s="52"/>
      <c r="AS213" s="20">
        <f t="shared" si="541"/>
        <v>0</v>
      </c>
      <c r="AT213" s="52"/>
      <c r="AU213" s="20">
        <f t="shared" si="542"/>
        <v>0</v>
      </c>
      <c r="AV213" s="54"/>
      <c r="AW213" s="20">
        <f t="shared" si="543"/>
        <v>0</v>
      </c>
      <c r="AX213" s="54">
        <v>4</v>
      </c>
      <c r="AY213" s="21">
        <f t="shared" si="544"/>
        <v>122349.47200000001</v>
      </c>
      <c r="AZ213" s="54"/>
      <c r="BA213" s="20">
        <f t="shared" si="545"/>
        <v>0</v>
      </c>
      <c r="BB213" s="54"/>
      <c r="BC213" s="20">
        <f t="shared" si="546"/>
        <v>0</v>
      </c>
      <c r="BD213" s="54"/>
      <c r="BE213" s="20">
        <f t="shared" si="547"/>
        <v>0</v>
      </c>
      <c r="BF213" s="54"/>
      <c r="BG213" s="20">
        <f t="shared" si="548"/>
        <v>0</v>
      </c>
      <c r="BH213" s="54"/>
      <c r="BI213" s="20">
        <f t="shared" si="549"/>
        <v>0</v>
      </c>
      <c r="BJ213" s="54"/>
      <c r="BK213" s="20">
        <f t="shared" si="550"/>
        <v>0</v>
      </c>
      <c r="BL213" s="54"/>
      <c r="BM213" s="20">
        <f t="shared" si="551"/>
        <v>0</v>
      </c>
      <c r="BN213" s="54"/>
      <c r="BO213" s="20">
        <f t="shared" si="552"/>
        <v>0</v>
      </c>
      <c r="BP213" s="54"/>
      <c r="BQ213" s="20">
        <f t="shared" si="553"/>
        <v>0</v>
      </c>
      <c r="BR213" s="54"/>
      <c r="BS213" s="20">
        <f t="shared" si="554"/>
        <v>0</v>
      </c>
      <c r="BT213" s="54"/>
      <c r="BU213" s="20">
        <f t="shared" si="555"/>
        <v>0</v>
      </c>
      <c r="BV213" s="54"/>
      <c r="BW213" s="20">
        <f t="shared" si="556"/>
        <v>0</v>
      </c>
      <c r="BX213" s="59"/>
      <c r="BY213" s="24">
        <f t="shared" si="557"/>
        <v>0</v>
      </c>
      <c r="BZ213" s="54"/>
      <c r="CA213" s="20">
        <f t="shared" si="558"/>
        <v>0</v>
      </c>
      <c r="CB213" s="52"/>
      <c r="CC213" s="20">
        <f t="shared" si="559"/>
        <v>0</v>
      </c>
      <c r="CD213" s="54"/>
      <c r="CE213" s="20">
        <f t="shared" si="560"/>
        <v>0</v>
      </c>
      <c r="CF213" s="54"/>
      <c r="CG213" s="20">
        <f t="shared" si="561"/>
        <v>0</v>
      </c>
      <c r="CH213" s="54"/>
      <c r="CI213" s="20">
        <f t="shared" si="562"/>
        <v>0</v>
      </c>
      <c r="CJ213" s="76"/>
      <c r="CK213" s="20">
        <f t="shared" si="563"/>
        <v>0</v>
      </c>
      <c r="CL213" s="52"/>
      <c r="CM213" s="20">
        <f t="shared" si="564"/>
        <v>0</v>
      </c>
      <c r="CN213" s="54"/>
      <c r="CO213" s="20">
        <f t="shared" si="565"/>
        <v>0</v>
      </c>
      <c r="CP213" s="54"/>
      <c r="CQ213" s="20">
        <f t="shared" si="566"/>
        <v>0</v>
      </c>
      <c r="CR213" s="52"/>
      <c r="CS213" s="20">
        <f t="shared" si="567"/>
        <v>0</v>
      </c>
      <c r="CT213" s="52"/>
      <c r="CU213" s="20">
        <f t="shared" si="568"/>
        <v>0</v>
      </c>
      <c r="CV213" s="52"/>
      <c r="CW213" s="20">
        <f t="shared" si="569"/>
        <v>0</v>
      </c>
      <c r="CX213" s="54"/>
      <c r="CY213" s="20">
        <f t="shared" si="570"/>
        <v>0</v>
      </c>
      <c r="CZ213" s="54"/>
      <c r="DA213" s="20">
        <f t="shared" si="571"/>
        <v>0</v>
      </c>
      <c r="DB213" s="54"/>
      <c r="DC213" s="20">
        <f t="shared" si="572"/>
        <v>0</v>
      </c>
      <c r="DD213" s="52"/>
      <c r="DE213" s="20">
        <f t="shared" si="573"/>
        <v>0</v>
      </c>
      <c r="DF213" s="54"/>
      <c r="DG213" s="20">
        <f t="shared" si="574"/>
        <v>0</v>
      </c>
      <c r="DH213" s="54"/>
      <c r="DI213" s="20">
        <f t="shared" si="575"/>
        <v>0</v>
      </c>
      <c r="DJ213" s="54"/>
      <c r="DK213" s="20">
        <f t="shared" si="576"/>
        <v>0</v>
      </c>
      <c r="DL213" s="19"/>
      <c r="DM213" s="21">
        <f t="shared" si="577"/>
        <v>0</v>
      </c>
      <c r="DN213" s="54"/>
      <c r="DO213" s="20">
        <f t="shared" si="578"/>
        <v>0</v>
      </c>
      <c r="DP213" s="54"/>
      <c r="DQ213" s="20">
        <f t="shared" si="579"/>
        <v>0</v>
      </c>
      <c r="DR213" s="54"/>
      <c r="DS213" s="20">
        <f t="shared" si="580"/>
        <v>0</v>
      </c>
      <c r="DT213" s="54"/>
      <c r="DU213" s="20">
        <f t="shared" si="581"/>
        <v>0</v>
      </c>
      <c r="DV213" s="54"/>
      <c r="DW213" s="20">
        <f t="shared" si="582"/>
        <v>0</v>
      </c>
      <c r="DX213" s="54"/>
      <c r="DY213" s="20">
        <f t="shared" si="583"/>
        <v>0</v>
      </c>
      <c r="DZ213" s="55"/>
      <c r="EA213" s="20">
        <f t="shared" si="584"/>
        <v>0</v>
      </c>
      <c r="EB213" s="19"/>
      <c r="EC213" s="20">
        <f t="shared" si="585"/>
        <v>0</v>
      </c>
      <c r="ED213" s="54"/>
      <c r="EE213" s="20">
        <f t="shared" si="586"/>
        <v>0</v>
      </c>
      <c r="EF213" s="19"/>
      <c r="EG213" s="20">
        <f t="shared" si="587"/>
        <v>0</v>
      </c>
      <c r="EH213" s="19"/>
      <c r="EI213" s="20">
        <f t="shared" si="588"/>
        <v>0</v>
      </c>
      <c r="EJ213" s="19"/>
      <c r="EK213" s="20">
        <f t="shared" si="589"/>
        <v>0</v>
      </c>
      <c r="EL213" s="19"/>
      <c r="EM213" s="20"/>
      <c r="EN213" s="25"/>
      <c r="EO213" s="25"/>
      <c r="EP213" s="26">
        <f t="shared" si="590"/>
        <v>8</v>
      </c>
      <c r="EQ213" s="26">
        <f t="shared" si="590"/>
        <v>244698.94400000002</v>
      </c>
    </row>
    <row r="214" spans="1:147" ht="30" customHeight="1" x14ac:dyDescent="0.25">
      <c r="A214" s="13"/>
      <c r="B214" s="13">
        <v>144</v>
      </c>
      <c r="C214" s="126" t="s">
        <v>589</v>
      </c>
      <c r="D214" s="63" t="s">
        <v>590</v>
      </c>
      <c r="E214" s="15">
        <v>13916</v>
      </c>
      <c r="F214" s="16">
        <v>2.2599999999999998</v>
      </c>
      <c r="G214" s="17"/>
      <c r="H214" s="49">
        <v>1</v>
      </c>
      <c r="I214" s="50"/>
      <c r="J214" s="48">
        <v>1.4</v>
      </c>
      <c r="K214" s="48">
        <v>1.68</v>
      </c>
      <c r="L214" s="48">
        <v>2.23</v>
      </c>
      <c r="M214" s="51">
        <v>2.57</v>
      </c>
      <c r="N214" s="54"/>
      <c r="O214" s="20">
        <f t="shared" si="527"/>
        <v>0</v>
      </c>
      <c r="P214" s="52"/>
      <c r="Q214" s="20">
        <f t="shared" si="528"/>
        <v>0</v>
      </c>
      <c r="R214" s="52"/>
      <c r="S214" s="21">
        <f t="shared" si="529"/>
        <v>0</v>
      </c>
      <c r="T214" s="54"/>
      <c r="U214" s="20">
        <f t="shared" si="530"/>
        <v>0</v>
      </c>
      <c r="V214" s="54"/>
      <c r="W214" s="21">
        <f t="shared" si="531"/>
        <v>0</v>
      </c>
      <c r="X214" s="54"/>
      <c r="Y214" s="20">
        <f t="shared" si="532"/>
        <v>0</v>
      </c>
      <c r="Z214" s="52"/>
      <c r="AA214" s="20">
        <f t="shared" si="533"/>
        <v>0</v>
      </c>
      <c r="AB214" s="58"/>
      <c r="AC214" s="58"/>
      <c r="AD214" s="52"/>
      <c r="AE214" s="20">
        <f t="shared" si="534"/>
        <v>0</v>
      </c>
      <c r="AF214" s="52"/>
      <c r="AG214" s="20">
        <f t="shared" si="535"/>
        <v>0</v>
      </c>
      <c r="AH214" s="52"/>
      <c r="AI214" s="20">
        <f t="shared" si="536"/>
        <v>0</v>
      </c>
      <c r="AJ214" s="54"/>
      <c r="AK214" s="20">
        <f t="shared" si="537"/>
        <v>0</v>
      </c>
      <c r="AL214" s="52"/>
      <c r="AM214" s="21">
        <f t="shared" si="538"/>
        <v>0</v>
      </c>
      <c r="AN214" s="54"/>
      <c r="AO214" s="20">
        <f t="shared" si="539"/>
        <v>0</v>
      </c>
      <c r="AP214" s="19"/>
      <c r="AQ214" s="20">
        <f t="shared" si="540"/>
        <v>0</v>
      </c>
      <c r="AR214" s="52"/>
      <c r="AS214" s="20">
        <f t="shared" si="541"/>
        <v>0</v>
      </c>
      <c r="AT214" s="52"/>
      <c r="AU214" s="20">
        <f t="shared" si="542"/>
        <v>0</v>
      </c>
      <c r="AV214" s="54"/>
      <c r="AW214" s="20">
        <f t="shared" si="543"/>
        <v>0</v>
      </c>
      <c r="AX214" s="54"/>
      <c r="AY214" s="21">
        <f t="shared" si="544"/>
        <v>0</v>
      </c>
      <c r="AZ214" s="54"/>
      <c r="BA214" s="20">
        <f t="shared" si="545"/>
        <v>0</v>
      </c>
      <c r="BB214" s="54"/>
      <c r="BC214" s="20">
        <f t="shared" si="546"/>
        <v>0</v>
      </c>
      <c r="BD214" s="54"/>
      <c r="BE214" s="20">
        <f t="shared" si="547"/>
        <v>0</v>
      </c>
      <c r="BF214" s="54"/>
      <c r="BG214" s="20">
        <f t="shared" si="548"/>
        <v>0</v>
      </c>
      <c r="BH214" s="54"/>
      <c r="BI214" s="20">
        <f t="shared" si="549"/>
        <v>0</v>
      </c>
      <c r="BJ214" s="54"/>
      <c r="BK214" s="20">
        <f t="shared" si="550"/>
        <v>0</v>
      </c>
      <c r="BL214" s="54"/>
      <c r="BM214" s="20">
        <f t="shared" si="551"/>
        <v>0</v>
      </c>
      <c r="BN214" s="54"/>
      <c r="BO214" s="20">
        <f t="shared" si="552"/>
        <v>0</v>
      </c>
      <c r="BP214" s="54"/>
      <c r="BQ214" s="20">
        <f t="shared" si="553"/>
        <v>0</v>
      </c>
      <c r="BR214" s="54"/>
      <c r="BS214" s="20">
        <f t="shared" si="554"/>
        <v>0</v>
      </c>
      <c r="BT214" s="54"/>
      <c r="BU214" s="20">
        <f t="shared" si="555"/>
        <v>0</v>
      </c>
      <c r="BV214" s="54"/>
      <c r="BW214" s="20">
        <f t="shared" si="556"/>
        <v>0</v>
      </c>
      <c r="BX214" s="59"/>
      <c r="BY214" s="24">
        <f t="shared" si="557"/>
        <v>0</v>
      </c>
      <c r="BZ214" s="54"/>
      <c r="CA214" s="20">
        <f t="shared" si="558"/>
        <v>0</v>
      </c>
      <c r="CB214" s="52"/>
      <c r="CC214" s="20">
        <f t="shared" si="559"/>
        <v>0</v>
      </c>
      <c r="CD214" s="54"/>
      <c r="CE214" s="20">
        <f t="shared" si="560"/>
        <v>0</v>
      </c>
      <c r="CF214" s="54"/>
      <c r="CG214" s="20">
        <f t="shared" si="561"/>
        <v>0</v>
      </c>
      <c r="CH214" s="54"/>
      <c r="CI214" s="20">
        <f t="shared" si="562"/>
        <v>0</v>
      </c>
      <c r="CJ214" s="76"/>
      <c r="CK214" s="20">
        <f t="shared" si="563"/>
        <v>0</v>
      </c>
      <c r="CL214" s="52"/>
      <c r="CM214" s="20">
        <f t="shared" si="564"/>
        <v>0</v>
      </c>
      <c r="CN214" s="54"/>
      <c r="CO214" s="20">
        <f t="shared" si="565"/>
        <v>0</v>
      </c>
      <c r="CP214" s="54"/>
      <c r="CQ214" s="20">
        <f t="shared" si="566"/>
        <v>0</v>
      </c>
      <c r="CR214" s="52"/>
      <c r="CS214" s="20">
        <f t="shared" si="567"/>
        <v>0</v>
      </c>
      <c r="CT214" s="52"/>
      <c r="CU214" s="20">
        <f t="shared" si="568"/>
        <v>0</v>
      </c>
      <c r="CV214" s="52"/>
      <c r="CW214" s="20">
        <f t="shared" si="569"/>
        <v>0</v>
      </c>
      <c r="CX214" s="54"/>
      <c r="CY214" s="20">
        <f t="shared" si="570"/>
        <v>0</v>
      </c>
      <c r="CZ214" s="54"/>
      <c r="DA214" s="20">
        <f t="shared" si="571"/>
        <v>0</v>
      </c>
      <c r="DB214" s="54"/>
      <c r="DC214" s="20">
        <f t="shared" si="572"/>
        <v>0</v>
      </c>
      <c r="DD214" s="52"/>
      <c r="DE214" s="20">
        <f t="shared" si="573"/>
        <v>0</v>
      </c>
      <c r="DF214" s="54"/>
      <c r="DG214" s="20">
        <f t="shared" si="574"/>
        <v>0</v>
      </c>
      <c r="DH214" s="54"/>
      <c r="DI214" s="20">
        <f t="shared" si="575"/>
        <v>0</v>
      </c>
      <c r="DJ214" s="54"/>
      <c r="DK214" s="20">
        <f t="shared" si="576"/>
        <v>0</v>
      </c>
      <c r="DL214" s="19"/>
      <c r="DM214" s="21">
        <f t="shared" si="577"/>
        <v>0</v>
      </c>
      <c r="DN214" s="54"/>
      <c r="DO214" s="20">
        <f t="shared" si="578"/>
        <v>0</v>
      </c>
      <c r="DP214" s="54"/>
      <c r="DQ214" s="20">
        <f t="shared" si="579"/>
        <v>0</v>
      </c>
      <c r="DR214" s="54"/>
      <c r="DS214" s="20">
        <f t="shared" si="580"/>
        <v>0</v>
      </c>
      <c r="DT214" s="54"/>
      <c r="DU214" s="20">
        <f t="shared" si="581"/>
        <v>0</v>
      </c>
      <c r="DV214" s="54"/>
      <c r="DW214" s="20">
        <f t="shared" si="582"/>
        <v>0</v>
      </c>
      <c r="DX214" s="54"/>
      <c r="DY214" s="20">
        <f t="shared" si="583"/>
        <v>0</v>
      </c>
      <c r="DZ214" s="19"/>
      <c r="EA214" s="20">
        <f t="shared" si="584"/>
        <v>0</v>
      </c>
      <c r="EB214" s="19"/>
      <c r="EC214" s="20">
        <f t="shared" si="585"/>
        <v>0</v>
      </c>
      <c r="ED214" s="54"/>
      <c r="EE214" s="20">
        <f t="shared" si="586"/>
        <v>0</v>
      </c>
      <c r="EF214" s="19"/>
      <c r="EG214" s="20">
        <f t="shared" si="587"/>
        <v>0</v>
      </c>
      <c r="EH214" s="19"/>
      <c r="EI214" s="20">
        <f t="shared" si="588"/>
        <v>0</v>
      </c>
      <c r="EJ214" s="19"/>
      <c r="EK214" s="20">
        <f t="shared" si="589"/>
        <v>0</v>
      </c>
      <c r="EL214" s="19"/>
      <c r="EM214" s="20"/>
      <c r="EN214" s="25"/>
      <c r="EO214" s="25"/>
      <c r="EP214" s="26">
        <f t="shared" si="590"/>
        <v>0</v>
      </c>
      <c r="EQ214" s="26">
        <f t="shared" si="590"/>
        <v>0</v>
      </c>
    </row>
    <row r="215" spans="1:147" ht="30" customHeight="1" x14ac:dyDescent="0.25">
      <c r="A215" s="13"/>
      <c r="B215" s="13">
        <v>145</v>
      </c>
      <c r="C215" s="126" t="s">
        <v>591</v>
      </c>
      <c r="D215" s="63" t="s">
        <v>592</v>
      </c>
      <c r="E215" s="15">
        <v>13916</v>
      </c>
      <c r="F215" s="16">
        <v>3.24</v>
      </c>
      <c r="G215" s="17"/>
      <c r="H215" s="49">
        <v>1</v>
      </c>
      <c r="I215" s="50"/>
      <c r="J215" s="48">
        <v>1.4</v>
      </c>
      <c r="K215" s="48">
        <v>1.68</v>
      </c>
      <c r="L215" s="48">
        <v>2.23</v>
      </c>
      <c r="M215" s="51">
        <v>2.57</v>
      </c>
      <c r="N215" s="54"/>
      <c r="O215" s="20">
        <f t="shared" si="527"/>
        <v>0</v>
      </c>
      <c r="P215" s="52"/>
      <c r="Q215" s="20">
        <f t="shared" si="528"/>
        <v>0</v>
      </c>
      <c r="R215" s="52">
        <v>1</v>
      </c>
      <c r="S215" s="21">
        <f t="shared" si="529"/>
        <v>63122.976000000002</v>
      </c>
      <c r="T215" s="54"/>
      <c r="U215" s="20">
        <f t="shared" si="530"/>
        <v>0</v>
      </c>
      <c r="V215" s="54"/>
      <c r="W215" s="21">
        <f t="shared" si="531"/>
        <v>0</v>
      </c>
      <c r="X215" s="54"/>
      <c r="Y215" s="20">
        <f t="shared" si="532"/>
        <v>0</v>
      </c>
      <c r="Z215" s="52"/>
      <c r="AA215" s="20">
        <f t="shared" si="533"/>
        <v>0</v>
      </c>
      <c r="AB215" s="58"/>
      <c r="AC215" s="58"/>
      <c r="AD215" s="52"/>
      <c r="AE215" s="20">
        <f t="shared" si="534"/>
        <v>0</v>
      </c>
      <c r="AF215" s="52"/>
      <c r="AG215" s="20">
        <f t="shared" si="535"/>
        <v>0</v>
      </c>
      <c r="AH215" s="52"/>
      <c r="AI215" s="20">
        <f t="shared" si="536"/>
        <v>0</v>
      </c>
      <c r="AJ215" s="54">
        <v>60</v>
      </c>
      <c r="AK215" s="20">
        <f t="shared" si="537"/>
        <v>3787378.56</v>
      </c>
      <c r="AL215" s="52"/>
      <c r="AM215" s="21">
        <f t="shared" si="538"/>
        <v>0</v>
      </c>
      <c r="AN215" s="54"/>
      <c r="AO215" s="20">
        <f t="shared" si="539"/>
        <v>0</v>
      </c>
      <c r="AP215" s="19"/>
      <c r="AQ215" s="20">
        <f t="shared" si="540"/>
        <v>0</v>
      </c>
      <c r="AR215" s="52"/>
      <c r="AS215" s="20">
        <f t="shared" si="541"/>
        <v>0</v>
      </c>
      <c r="AT215" s="52"/>
      <c r="AU215" s="20">
        <f t="shared" si="542"/>
        <v>0</v>
      </c>
      <c r="AV215" s="54"/>
      <c r="AW215" s="20">
        <f t="shared" si="543"/>
        <v>0</v>
      </c>
      <c r="AX215" s="54"/>
      <c r="AY215" s="21">
        <f t="shared" si="544"/>
        <v>0</v>
      </c>
      <c r="AZ215" s="54"/>
      <c r="BA215" s="20">
        <f t="shared" si="545"/>
        <v>0</v>
      </c>
      <c r="BB215" s="54"/>
      <c r="BC215" s="20">
        <f t="shared" si="546"/>
        <v>0</v>
      </c>
      <c r="BD215" s="54"/>
      <c r="BE215" s="20">
        <f t="shared" si="547"/>
        <v>0</v>
      </c>
      <c r="BF215" s="54"/>
      <c r="BG215" s="20">
        <f t="shared" si="548"/>
        <v>0</v>
      </c>
      <c r="BH215" s="54"/>
      <c r="BI215" s="20">
        <f t="shared" si="549"/>
        <v>0</v>
      </c>
      <c r="BJ215" s="54"/>
      <c r="BK215" s="20">
        <f t="shared" si="550"/>
        <v>0</v>
      </c>
      <c r="BL215" s="54"/>
      <c r="BM215" s="20">
        <f t="shared" si="551"/>
        <v>0</v>
      </c>
      <c r="BN215" s="54"/>
      <c r="BO215" s="20">
        <f t="shared" si="552"/>
        <v>0</v>
      </c>
      <c r="BP215" s="54"/>
      <c r="BQ215" s="20">
        <f t="shared" si="553"/>
        <v>0</v>
      </c>
      <c r="BR215" s="54"/>
      <c r="BS215" s="20">
        <f t="shared" si="554"/>
        <v>0</v>
      </c>
      <c r="BT215" s="54"/>
      <c r="BU215" s="20">
        <f t="shared" si="555"/>
        <v>0</v>
      </c>
      <c r="BV215" s="54"/>
      <c r="BW215" s="20">
        <f t="shared" si="556"/>
        <v>0</v>
      </c>
      <c r="BX215" s="59"/>
      <c r="BY215" s="24">
        <f t="shared" si="557"/>
        <v>0</v>
      </c>
      <c r="BZ215" s="54"/>
      <c r="CA215" s="20">
        <f t="shared" si="558"/>
        <v>0</v>
      </c>
      <c r="CB215" s="52"/>
      <c r="CC215" s="20">
        <f t="shared" si="559"/>
        <v>0</v>
      </c>
      <c r="CD215" s="54"/>
      <c r="CE215" s="20">
        <f t="shared" si="560"/>
        <v>0</v>
      </c>
      <c r="CF215" s="54"/>
      <c r="CG215" s="20">
        <f t="shared" si="561"/>
        <v>0</v>
      </c>
      <c r="CH215" s="54"/>
      <c r="CI215" s="20">
        <f t="shared" si="562"/>
        <v>0</v>
      </c>
      <c r="CJ215" s="77"/>
      <c r="CK215" s="20">
        <f t="shared" si="563"/>
        <v>0</v>
      </c>
      <c r="CL215" s="52"/>
      <c r="CM215" s="20">
        <f t="shared" si="564"/>
        <v>0</v>
      </c>
      <c r="CN215" s="54"/>
      <c r="CO215" s="20">
        <f t="shared" si="565"/>
        <v>0</v>
      </c>
      <c r="CP215" s="54"/>
      <c r="CQ215" s="20">
        <f t="shared" si="566"/>
        <v>0</v>
      </c>
      <c r="CR215" s="52"/>
      <c r="CS215" s="20">
        <f t="shared" si="567"/>
        <v>0</v>
      </c>
      <c r="CT215" s="52"/>
      <c r="CU215" s="20">
        <f t="shared" si="568"/>
        <v>0</v>
      </c>
      <c r="CV215" s="52"/>
      <c r="CW215" s="20">
        <f t="shared" si="569"/>
        <v>0</v>
      </c>
      <c r="CX215" s="54"/>
      <c r="CY215" s="20">
        <f t="shared" si="570"/>
        <v>0</v>
      </c>
      <c r="CZ215" s="54"/>
      <c r="DA215" s="20">
        <f t="shared" si="571"/>
        <v>0</v>
      </c>
      <c r="DB215" s="54"/>
      <c r="DC215" s="20">
        <f t="shared" si="572"/>
        <v>0</v>
      </c>
      <c r="DD215" s="52"/>
      <c r="DE215" s="20">
        <f t="shared" si="573"/>
        <v>0</v>
      </c>
      <c r="DF215" s="54"/>
      <c r="DG215" s="20">
        <f t="shared" si="574"/>
        <v>0</v>
      </c>
      <c r="DH215" s="54"/>
      <c r="DI215" s="20">
        <f t="shared" si="575"/>
        <v>0</v>
      </c>
      <c r="DJ215" s="54"/>
      <c r="DK215" s="20">
        <f t="shared" si="576"/>
        <v>0</v>
      </c>
      <c r="DL215" s="19"/>
      <c r="DM215" s="21">
        <f t="shared" si="577"/>
        <v>0</v>
      </c>
      <c r="DN215" s="54"/>
      <c r="DO215" s="20">
        <f t="shared" si="578"/>
        <v>0</v>
      </c>
      <c r="DP215" s="54"/>
      <c r="DQ215" s="20">
        <f t="shared" si="579"/>
        <v>0</v>
      </c>
      <c r="DR215" s="54"/>
      <c r="DS215" s="20">
        <f t="shared" si="580"/>
        <v>0</v>
      </c>
      <c r="DT215" s="54"/>
      <c r="DU215" s="20">
        <f t="shared" si="581"/>
        <v>0</v>
      </c>
      <c r="DV215" s="54"/>
      <c r="DW215" s="20">
        <f t="shared" si="582"/>
        <v>0</v>
      </c>
      <c r="DX215" s="54"/>
      <c r="DY215" s="20">
        <f t="shared" si="583"/>
        <v>0</v>
      </c>
      <c r="DZ215" s="19"/>
      <c r="EA215" s="20">
        <f t="shared" si="584"/>
        <v>0</v>
      </c>
      <c r="EB215" s="19"/>
      <c r="EC215" s="20">
        <f t="shared" si="585"/>
        <v>0</v>
      </c>
      <c r="ED215" s="54"/>
      <c r="EE215" s="20">
        <f t="shared" si="586"/>
        <v>0</v>
      </c>
      <c r="EF215" s="19"/>
      <c r="EG215" s="20">
        <f t="shared" si="587"/>
        <v>0</v>
      </c>
      <c r="EH215" s="19"/>
      <c r="EI215" s="20">
        <f t="shared" si="588"/>
        <v>0</v>
      </c>
      <c r="EJ215" s="19"/>
      <c r="EK215" s="20">
        <f t="shared" si="589"/>
        <v>0</v>
      </c>
      <c r="EL215" s="19"/>
      <c r="EM215" s="20"/>
      <c r="EN215" s="25"/>
      <c r="EO215" s="25"/>
      <c r="EP215" s="26">
        <f t="shared" si="590"/>
        <v>61</v>
      </c>
      <c r="EQ215" s="26">
        <f t="shared" si="590"/>
        <v>3850501.5359999998</v>
      </c>
    </row>
    <row r="216" spans="1:147" ht="30" customHeight="1" x14ac:dyDescent="0.25">
      <c r="A216" s="13"/>
      <c r="B216" s="13">
        <v>146</v>
      </c>
      <c r="C216" s="126" t="s">
        <v>593</v>
      </c>
      <c r="D216" s="63" t="s">
        <v>594</v>
      </c>
      <c r="E216" s="15">
        <v>13916</v>
      </c>
      <c r="F216" s="16">
        <v>1.7</v>
      </c>
      <c r="G216" s="17"/>
      <c r="H216" s="49">
        <v>1</v>
      </c>
      <c r="I216" s="50"/>
      <c r="J216" s="48">
        <v>1.4</v>
      </c>
      <c r="K216" s="48">
        <v>1.68</v>
      </c>
      <c r="L216" s="48">
        <v>2.23</v>
      </c>
      <c r="M216" s="51">
        <v>2.57</v>
      </c>
      <c r="N216" s="54"/>
      <c r="O216" s="20">
        <f t="shared" si="527"/>
        <v>0</v>
      </c>
      <c r="P216" s="52"/>
      <c r="Q216" s="20">
        <f t="shared" si="528"/>
        <v>0</v>
      </c>
      <c r="R216" s="52"/>
      <c r="S216" s="21">
        <f t="shared" si="529"/>
        <v>0</v>
      </c>
      <c r="T216" s="54"/>
      <c r="U216" s="20">
        <f t="shared" si="530"/>
        <v>0</v>
      </c>
      <c r="V216" s="54"/>
      <c r="W216" s="21">
        <f t="shared" si="531"/>
        <v>0</v>
      </c>
      <c r="X216" s="54"/>
      <c r="Y216" s="20">
        <f t="shared" si="532"/>
        <v>0</v>
      </c>
      <c r="Z216" s="52"/>
      <c r="AA216" s="20">
        <f t="shared" si="533"/>
        <v>0</v>
      </c>
      <c r="AB216" s="58"/>
      <c r="AC216" s="58"/>
      <c r="AD216" s="52"/>
      <c r="AE216" s="20">
        <f t="shared" si="534"/>
        <v>0</v>
      </c>
      <c r="AF216" s="52"/>
      <c r="AG216" s="20">
        <f t="shared" si="535"/>
        <v>0</v>
      </c>
      <c r="AH216" s="52"/>
      <c r="AI216" s="20">
        <f t="shared" si="536"/>
        <v>0</v>
      </c>
      <c r="AJ216" s="54"/>
      <c r="AK216" s="20">
        <f t="shared" si="537"/>
        <v>0</v>
      </c>
      <c r="AL216" s="52"/>
      <c r="AM216" s="21">
        <f t="shared" si="538"/>
        <v>0</v>
      </c>
      <c r="AN216" s="54"/>
      <c r="AO216" s="20">
        <f t="shared" si="539"/>
        <v>0</v>
      </c>
      <c r="AP216" s="54"/>
      <c r="AQ216" s="20">
        <f t="shared" si="540"/>
        <v>0</v>
      </c>
      <c r="AR216" s="52"/>
      <c r="AS216" s="20">
        <f t="shared" si="541"/>
        <v>0</v>
      </c>
      <c r="AT216" s="52"/>
      <c r="AU216" s="20">
        <f t="shared" si="542"/>
        <v>0</v>
      </c>
      <c r="AV216" s="54"/>
      <c r="AW216" s="20">
        <f t="shared" si="543"/>
        <v>0</v>
      </c>
      <c r="AX216" s="54"/>
      <c r="AY216" s="21">
        <f t="shared" si="544"/>
        <v>0</v>
      </c>
      <c r="AZ216" s="54"/>
      <c r="BA216" s="20">
        <f t="shared" si="545"/>
        <v>0</v>
      </c>
      <c r="BB216" s="54"/>
      <c r="BC216" s="20">
        <f t="shared" si="546"/>
        <v>0</v>
      </c>
      <c r="BD216" s="54"/>
      <c r="BE216" s="20">
        <f t="shared" si="547"/>
        <v>0</v>
      </c>
      <c r="BF216" s="54"/>
      <c r="BG216" s="20">
        <f t="shared" si="548"/>
        <v>0</v>
      </c>
      <c r="BH216" s="54"/>
      <c r="BI216" s="20">
        <f t="shared" si="549"/>
        <v>0</v>
      </c>
      <c r="BJ216" s="54"/>
      <c r="BK216" s="20">
        <f t="shared" si="550"/>
        <v>0</v>
      </c>
      <c r="BL216" s="54"/>
      <c r="BM216" s="20">
        <f t="shared" si="551"/>
        <v>0</v>
      </c>
      <c r="BN216" s="54"/>
      <c r="BO216" s="20">
        <f t="shared" si="552"/>
        <v>0</v>
      </c>
      <c r="BP216" s="54"/>
      <c r="BQ216" s="20">
        <f t="shared" si="553"/>
        <v>0</v>
      </c>
      <c r="BR216" s="54"/>
      <c r="BS216" s="20">
        <f t="shared" si="554"/>
        <v>0</v>
      </c>
      <c r="BT216" s="54"/>
      <c r="BU216" s="20">
        <f t="shared" si="555"/>
        <v>0</v>
      </c>
      <c r="BV216" s="54"/>
      <c r="BW216" s="20">
        <f t="shared" si="556"/>
        <v>0</v>
      </c>
      <c r="BX216" s="59"/>
      <c r="BY216" s="24">
        <f t="shared" si="557"/>
        <v>0</v>
      </c>
      <c r="BZ216" s="54"/>
      <c r="CA216" s="20">
        <f t="shared" si="558"/>
        <v>0</v>
      </c>
      <c r="CB216" s="52"/>
      <c r="CC216" s="20">
        <f t="shared" si="559"/>
        <v>0</v>
      </c>
      <c r="CD216" s="54"/>
      <c r="CE216" s="20">
        <f t="shared" si="560"/>
        <v>0</v>
      </c>
      <c r="CF216" s="54"/>
      <c r="CG216" s="20">
        <f t="shared" si="561"/>
        <v>0</v>
      </c>
      <c r="CH216" s="54"/>
      <c r="CI216" s="20">
        <f t="shared" si="562"/>
        <v>0</v>
      </c>
      <c r="CJ216" s="77"/>
      <c r="CK216" s="20">
        <f t="shared" si="563"/>
        <v>0</v>
      </c>
      <c r="CL216" s="52"/>
      <c r="CM216" s="20">
        <f t="shared" si="564"/>
        <v>0</v>
      </c>
      <c r="CN216" s="54"/>
      <c r="CO216" s="20">
        <f t="shared" si="565"/>
        <v>0</v>
      </c>
      <c r="CP216" s="54"/>
      <c r="CQ216" s="20">
        <f t="shared" si="566"/>
        <v>0</v>
      </c>
      <c r="CR216" s="52"/>
      <c r="CS216" s="20">
        <f t="shared" si="567"/>
        <v>0</v>
      </c>
      <c r="CT216" s="52"/>
      <c r="CU216" s="20">
        <f t="shared" si="568"/>
        <v>0</v>
      </c>
      <c r="CV216" s="52"/>
      <c r="CW216" s="20">
        <f t="shared" si="569"/>
        <v>0</v>
      </c>
      <c r="CX216" s="54"/>
      <c r="CY216" s="20">
        <f t="shared" si="570"/>
        <v>0</v>
      </c>
      <c r="CZ216" s="54"/>
      <c r="DA216" s="20">
        <f t="shared" si="571"/>
        <v>0</v>
      </c>
      <c r="DB216" s="54"/>
      <c r="DC216" s="20">
        <f t="shared" si="572"/>
        <v>0</v>
      </c>
      <c r="DD216" s="52"/>
      <c r="DE216" s="20">
        <f t="shared" si="573"/>
        <v>0</v>
      </c>
      <c r="DF216" s="54"/>
      <c r="DG216" s="20">
        <f t="shared" si="574"/>
        <v>0</v>
      </c>
      <c r="DH216" s="54"/>
      <c r="DI216" s="20">
        <f t="shared" si="575"/>
        <v>0</v>
      </c>
      <c r="DJ216" s="54"/>
      <c r="DK216" s="20">
        <f t="shared" si="576"/>
        <v>0</v>
      </c>
      <c r="DL216" s="19"/>
      <c r="DM216" s="21">
        <f t="shared" si="577"/>
        <v>0</v>
      </c>
      <c r="DN216" s="54"/>
      <c r="DO216" s="20">
        <f t="shared" si="578"/>
        <v>0</v>
      </c>
      <c r="DP216" s="54"/>
      <c r="DQ216" s="20">
        <f t="shared" si="579"/>
        <v>0</v>
      </c>
      <c r="DR216" s="54"/>
      <c r="DS216" s="20">
        <f t="shared" si="580"/>
        <v>0</v>
      </c>
      <c r="DT216" s="54"/>
      <c r="DU216" s="20">
        <f t="shared" si="581"/>
        <v>0</v>
      </c>
      <c r="DV216" s="54"/>
      <c r="DW216" s="20">
        <f t="shared" si="582"/>
        <v>0</v>
      </c>
      <c r="DX216" s="54"/>
      <c r="DY216" s="20">
        <f t="shared" si="583"/>
        <v>0</v>
      </c>
      <c r="DZ216" s="19"/>
      <c r="EA216" s="20">
        <f t="shared" si="584"/>
        <v>0</v>
      </c>
      <c r="EB216" s="19"/>
      <c r="EC216" s="20">
        <f t="shared" si="585"/>
        <v>0</v>
      </c>
      <c r="ED216" s="54"/>
      <c r="EE216" s="20">
        <f t="shared" si="586"/>
        <v>0</v>
      </c>
      <c r="EF216" s="19"/>
      <c r="EG216" s="20">
        <f t="shared" si="587"/>
        <v>0</v>
      </c>
      <c r="EH216" s="19"/>
      <c r="EI216" s="20">
        <f t="shared" si="588"/>
        <v>0</v>
      </c>
      <c r="EJ216" s="19"/>
      <c r="EK216" s="20">
        <f t="shared" si="589"/>
        <v>0</v>
      </c>
      <c r="EL216" s="19"/>
      <c r="EM216" s="20"/>
      <c r="EN216" s="25"/>
      <c r="EO216" s="25"/>
      <c r="EP216" s="26">
        <f t="shared" si="590"/>
        <v>0</v>
      </c>
      <c r="EQ216" s="26">
        <f t="shared" si="590"/>
        <v>0</v>
      </c>
    </row>
    <row r="217" spans="1:147" ht="30" customHeight="1" x14ac:dyDescent="0.25">
      <c r="A217" s="13"/>
      <c r="B217" s="13">
        <v>147</v>
      </c>
      <c r="C217" s="126" t="s">
        <v>595</v>
      </c>
      <c r="D217" s="64" t="s">
        <v>596</v>
      </c>
      <c r="E217" s="15">
        <v>13916</v>
      </c>
      <c r="F217" s="16">
        <v>2.06</v>
      </c>
      <c r="G217" s="17"/>
      <c r="H217" s="49">
        <v>1</v>
      </c>
      <c r="I217" s="50"/>
      <c r="J217" s="48">
        <v>1.4</v>
      </c>
      <c r="K217" s="48">
        <v>1.68</v>
      </c>
      <c r="L217" s="48">
        <v>2.23</v>
      </c>
      <c r="M217" s="51">
        <v>2.57</v>
      </c>
      <c r="N217" s="54"/>
      <c r="O217" s="20">
        <f t="shared" si="527"/>
        <v>0</v>
      </c>
      <c r="P217" s="52"/>
      <c r="Q217" s="20">
        <f t="shared" si="528"/>
        <v>0</v>
      </c>
      <c r="R217" s="52"/>
      <c r="S217" s="21">
        <f t="shared" si="529"/>
        <v>0</v>
      </c>
      <c r="T217" s="54"/>
      <c r="U217" s="20">
        <f t="shared" si="530"/>
        <v>0</v>
      </c>
      <c r="V217" s="54"/>
      <c r="W217" s="21">
        <f t="shared" si="531"/>
        <v>0</v>
      </c>
      <c r="X217" s="54"/>
      <c r="Y217" s="20">
        <f t="shared" si="532"/>
        <v>0</v>
      </c>
      <c r="Z217" s="52"/>
      <c r="AA217" s="20">
        <f t="shared" si="533"/>
        <v>0</v>
      </c>
      <c r="AB217" s="58"/>
      <c r="AC217" s="58"/>
      <c r="AD217" s="52"/>
      <c r="AE217" s="20">
        <f t="shared" si="534"/>
        <v>0</v>
      </c>
      <c r="AF217" s="52"/>
      <c r="AG217" s="20">
        <f t="shared" si="535"/>
        <v>0</v>
      </c>
      <c r="AH217" s="52"/>
      <c r="AI217" s="20">
        <f t="shared" si="536"/>
        <v>0</v>
      </c>
      <c r="AJ217" s="54"/>
      <c r="AK217" s="20">
        <f t="shared" si="537"/>
        <v>0</v>
      </c>
      <c r="AL217" s="52"/>
      <c r="AM217" s="21">
        <f t="shared" si="538"/>
        <v>0</v>
      </c>
      <c r="AN217" s="54"/>
      <c r="AO217" s="20">
        <f t="shared" si="539"/>
        <v>0</v>
      </c>
      <c r="AP217" s="54"/>
      <c r="AQ217" s="20">
        <f t="shared" si="540"/>
        <v>0</v>
      </c>
      <c r="AR217" s="52"/>
      <c r="AS217" s="20">
        <f t="shared" si="541"/>
        <v>0</v>
      </c>
      <c r="AT217" s="52"/>
      <c r="AU217" s="20">
        <f t="shared" si="542"/>
        <v>0</v>
      </c>
      <c r="AV217" s="54"/>
      <c r="AW217" s="20">
        <f t="shared" si="543"/>
        <v>0</v>
      </c>
      <c r="AX217" s="54"/>
      <c r="AY217" s="21">
        <f t="shared" si="544"/>
        <v>0</v>
      </c>
      <c r="AZ217" s="54"/>
      <c r="BA217" s="20">
        <f t="shared" si="545"/>
        <v>0</v>
      </c>
      <c r="BB217" s="54"/>
      <c r="BC217" s="20">
        <f t="shared" si="546"/>
        <v>0</v>
      </c>
      <c r="BD217" s="54"/>
      <c r="BE217" s="20">
        <f t="shared" si="547"/>
        <v>0</v>
      </c>
      <c r="BF217" s="54"/>
      <c r="BG217" s="20">
        <f t="shared" si="548"/>
        <v>0</v>
      </c>
      <c r="BH217" s="54"/>
      <c r="BI217" s="20">
        <f t="shared" si="549"/>
        <v>0</v>
      </c>
      <c r="BJ217" s="54"/>
      <c r="BK217" s="20">
        <f t="shared" si="550"/>
        <v>0</v>
      </c>
      <c r="BL217" s="54"/>
      <c r="BM217" s="20">
        <f t="shared" si="551"/>
        <v>0</v>
      </c>
      <c r="BN217" s="54"/>
      <c r="BO217" s="20">
        <f t="shared" si="552"/>
        <v>0</v>
      </c>
      <c r="BP217" s="54"/>
      <c r="BQ217" s="20">
        <f t="shared" si="553"/>
        <v>0</v>
      </c>
      <c r="BR217" s="54"/>
      <c r="BS217" s="20">
        <f t="shared" si="554"/>
        <v>0</v>
      </c>
      <c r="BT217" s="54"/>
      <c r="BU217" s="20">
        <f t="shared" si="555"/>
        <v>0</v>
      </c>
      <c r="BV217" s="54"/>
      <c r="BW217" s="20">
        <f t="shared" si="556"/>
        <v>0</v>
      </c>
      <c r="BX217" s="59"/>
      <c r="BY217" s="24">
        <f t="shared" si="557"/>
        <v>0</v>
      </c>
      <c r="BZ217" s="54"/>
      <c r="CA217" s="20">
        <f t="shared" si="558"/>
        <v>0</v>
      </c>
      <c r="CB217" s="52"/>
      <c r="CC217" s="20">
        <f t="shared" si="559"/>
        <v>0</v>
      </c>
      <c r="CD217" s="54"/>
      <c r="CE217" s="20">
        <f t="shared" si="560"/>
        <v>0</v>
      </c>
      <c r="CF217" s="54"/>
      <c r="CG217" s="20">
        <f t="shared" si="561"/>
        <v>0</v>
      </c>
      <c r="CH217" s="54"/>
      <c r="CI217" s="20">
        <f t="shared" si="562"/>
        <v>0</v>
      </c>
      <c r="CJ217" s="76"/>
      <c r="CK217" s="20">
        <f t="shared" si="563"/>
        <v>0</v>
      </c>
      <c r="CL217" s="52"/>
      <c r="CM217" s="20">
        <f t="shared" si="564"/>
        <v>0</v>
      </c>
      <c r="CN217" s="54"/>
      <c r="CO217" s="20">
        <f t="shared" si="565"/>
        <v>0</v>
      </c>
      <c r="CP217" s="54"/>
      <c r="CQ217" s="20">
        <f t="shared" si="566"/>
        <v>0</v>
      </c>
      <c r="CR217" s="52"/>
      <c r="CS217" s="20">
        <f t="shared" si="567"/>
        <v>0</v>
      </c>
      <c r="CT217" s="52"/>
      <c r="CU217" s="20">
        <f t="shared" si="568"/>
        <v>0</v>
      </c>
      <c r="CV217" s="52"/>
      <c r="CW217" s="20">
        <f t="shared" si="569"/>
        <v>0</v>
      </c>
      <c r="CX217" s="54"/>
      <c r="CY217" s="20">
        <f t="shared" si="570"/>
        <v>0</v>
      </c>
      <c r="CZ217" s="54"/>
      <c r="DA217" s="20">
        <f t="shared" si="571"/>
        <v>0</v>
      </c>
      <c r="DB217" s="54"/>
      <c r="DC217" s="20">
        <f t="shared" si="572"/>
        <v>0</v>
      </c>
      <c r="DD217" s="52"/>
      <c r="DE217" s="20">
        <f t="shared" si="573"/>
        <v>0</v>
      </c>
      <c r="DF217" s="54"/>
      <c r="DG217" s="20">
        <f t="shared" si="574"/>
        <v>0</v>
      </c>
      <c r="DH217" s="54"/>
      <c r="DI217" s="20">
        <f t="shared" si="575"/>
        <v>0</v>
      </c>
      <c r="DJ217" s="54"/>
      <c r="DK217" s="20">
        <f t="shared" si="576"/>
        <v>0</v>
      </c>
      <c r="DL217" s="19"/>
      <c r="DM217" s="21">
        <f t="shared" si="577"/>
        <v>0</v>
      </c>
      <c r="DN217" s="54"/>
      <c r="DO217" s="20">
        <f t="shared" si="578"/>
        <v>0</v>
      </c>
      <c r="DP217" s="54"/>
      <c r="DQ217" s="20">
        <f t="shared" si="579"/>
        <v>0</v>
      </c>
      <c r="DR217" s="54"/>
      <c r="DS217" s="20">
        <f t="shared" si="580"/>
        <v>0</v>
      </c>
      <c r="DT217" s="54"/>
      <c r="DU217" s="20">
        <f t="shared" si="581"/>
        <v>0</v>
      </c>
      <c r="DV217" s="54"/>
      <c r="DW217" s="20">
        <f t="shared" si="582"/>
        <v>0</v>
      </c>
      <c r="DX217" s="54"/>
      <c r="DY217" s="20">
        <f t="shared" si="583"/>
        <v>0</v>
      </c>
      <c r="DZ217" s="19"/>
      <c r="EA217" s="20">
        <f t="shared" si="584"/>
        <v>0</v>
      </c>
      <c r="EB217" s="19"/>
      <c r="EC217" s="20">
        <f t="shared" si="585"/>
        <v>0</v>
      </c>
      <c r="ED217" s="54"/>
      <c r="EE217" s="20">
        <f t="shared" si="586"/>
        <v>0</v>
      </c>
      <c r="EF217" s="19"/>
      <c r="EG217" s="20">
        <f t="shared" si="587"/>
        <v>0</v>
      </c>
      <c r="EH217" s="19"/>
      <c r="EI217" s="20">
        <f t="shared" si="588"/>
        <v>0</v>
      </c>
      <c r="EJ217" s="19"/>
      <c r="EK217" s="20">
        <f t="shared" si="589"/>
        <v>0</v>
      </c>
      <c r="EL217" s="19"/>
      <c r="EM217" s="20"/>
      <c r="EN217" s="25"/>
      <c r="EO217" s="25"/>
      <c r="EP217" s="26">
        <f t="shared" si="590"/>
        <v>0</v>
      </c>
      <c r="EQ217" s="26">
        <f t="shared" si="590"/>
        <v>0</v>
      </c>
    </row>
    <row r="218" spans="1:147" s="132" customFormat="1" ht="30" customHeight="1" x14ac:dyDescent="0.25">
      <c r="A218" s="13"/>
      <c r="B218" s="13">
        <v>148</v>
      </c>
      <c r="C218" s="126" t="s">
        <v>597</v>
      </c>
      <c r="D218" s="64" t="s">
        <v>598</v>
      </c>
      <c r="E218" s="15">
        <v>13916</v>
      </c>
      <c r="F218" s="16">
        <v>2.17</v>
      </c>
      <c r="G218" s="17"/>
      <c r="H218" s="49">
        <v>1</v>
      </c>
      <c r="I218" s="50"/>
      <c r="J218" s="48">
        <v>1.4</v>
      </c>
      <c r="K218" s="48">
        <v>1.68</v>
      </c>
      <c r="L218" s="48">
        <v>2.23</v>
      </c>
      <c r="M218" s="51">
        <v>2.57</v>
      </c>
      <c r="N218" s="54"/>
      <c r="O218" s="20">
        <f t="shared" si="527"/>
        <v>0</v>
      </c>
      <c r="P218" s="52"/>
      <c r="Q218" s="20">
        <f t="shared" si="528"/>
        <v>0</v>
      </c>
      <c r="R218" s="52"/>
      <c r="S218" s="21">
        <f t="shared" si="529"/>
        <v>0</v>
      </c>
      <c r="T218" s="54"/>
      <c r="U218" s="20">
        <f t="shared" si="530"/>
        <v>0</v>
      </c>
      <c r="V218" s="54"/>
      <c r="W218" s="21">
        <f t="shared" si="531"/>
        <v>0</v>
      </c>
      <c r="X218" s="54"/>
      <c r="Y218" s="20">
        <f t="shared" si="532"/>
        <v>0</v>
      </c>
      <c r="Z218" s="52"/>
      <c r="AA218" s="20">
        <f t="shared" si="533"/>
        <v>0</v>
      </c>
      <c r="AB218" s="58"/>
      <c r="AC218" s="58"/>
      <c r="AD218" s="52"/>
      <c r="AE218" s="20">
        <f t="shared" si="534"/>
        <v>0</v>
      </c>
      <c r="AF218" s="52"/>
      <c r="AG218" s="20">
        <f t="shared" si="535"/>
        <v>0</v>
      </c>
      <c r="AH218" s="52"/>
      <c r="AI218" s="20">
        <f t="shared" si="536"/>
        <v>0</v>
      </c>
      <c r="AJ218" s="54"/>
      <c r="AK218" s="20">
        <f t="shared" si="537"/>
        <v>0</v>
      </c>
      <c r="AL218" s="52"/>
      <c r="AM218" s="21">
        <f t="shared" si="538"/>
        <v>0</v>
      </c>
      <c r="AN218" s="54"/>
      <c r="AO218" s="20">
        <f t="shared" si="539"/>
        <v>0</v>
      </c>
      <c r="AP218" s="60"/>
      <c r="AQ218" s="20">
        <f t="shared" si="540"/>
        <v>0</v>
      </c>
      <c r="AR218" s="52"/>
      <c r="AS218" s="20">
        <f t="shared" si="541"/>
        <v>0</v>
      </c>
      <c r="AT218" s="52"/>
      <c r="AU218" s="20">
        <f t="shared" si="542"/>
        <v>0</v>
      </c>
      <c r="AV218" s="54"/>
      <c r="AW218" s="20">
        <f t="shared" si="543"/>
        <v>0</v>
      </c>
      <c r="AX218" s="54">
        <v>4</v>
      </c>
      <c r="AY218" s="21">
        <f t="shared" si="544"/>
        <v>169107.23199999999</v>
      </c>
      <c r="AZ218" s="54"/>
      <c r="BA218" s="20">
        <f t="shared" si="545"/>
        <v>0</v>
      </c>
      <c r="BB218" s="54"/>
      <c r="BC218" s="20">
        <f t="shared" si="546"/>
        <v>0</v>
      </c>
      <c r="BD218" s="54"/>
      <c r="BE218" s="20">
        <f t="shared" si="547"/>
        <v>0</v>
      </c>
      <c r="BF218" s="54"/>
      <c r="BG218" s="20">
        <f t="shared" si="548"/>
        <v>0</v>
      </c>
      <c r="BH218" s="54"/>
      <c r="BI218" s="20">
        <f t="shared" si="549"/>
        <v>0</v>
      </c>
      <c r="BJ218" s="54"/>
      <c r="BK218" s="20">
        <f t="shared" si="550"/>
        <v>0</v>
      </c>
      <c r="BL218" s="54"/>
      <c r="BM218" s="20">
        <f t="shared" si="551"/>
        <v>0</v>
      </c>
      <c r="BN218" s="54"/>
      <c r="BO218" s="20">
        <f t="shared" si="552"/>
        <v>0</v>
      </c>
      <c r="BP218" s="54"/>
      <c r="BQ218" s="20">
        <f t="shared" si="553"/>
        <v>0</v>
      </c>
      <c r="BR218" s="54"/>
      <c r="BS218" s="20">
        <f t="shared" si="554"/>
        <v>0</v>
      </c>
      <c r="BT218" s="54"/>
      <c r="BU218" s="20">
        <f t="shared" si="555"/>
        <v>0</v>
      </c>
      <c r="BV218" s="54"/>
      <c r="BW218" s="20">
        <f t="shared" si="556"/>
        <v>0</v>
      </c>
      <c r="BX218" s="59"/>
      <c r="BY218" s="24">
        <f t="shared" si="557"/>
        <v>0</v>
      </c>
      <c r="BZ218" s="54"/>
      <c r="CA218" s="20">
        <f t="shared" si="558"/>
        <v>0</v>
      </c>
      <c r="CB218" s="52"/>
      <c r="CC218" s="20">
        <f t="shared" si="559"/>
        <v>0</v>
      </c>
      <c r="CD218" s="54"/>
      <c r="CE218" s="20">
        <f t="shared" si="560"/>
        <v>0</v>
      </c>
      <c r="CF218" s="54"/>
      <c r="CG218" s="20">
        <f t="shared" si="561"/>
        <v>0</v>
      </c>
      <c r="CH218" s="54"/>
      <c r="CI218" s="20">
        <f t="shared" si="562"/>
        <v>0</v>
      </c>
      <c r="CJ218" s="76">
        <v>3</v>
      </c>
      <c r="CK218" s="20">
        <f t="shared" si="563"/>
        <v>126830.424</v>
      </c>
      <c r="CL218" s="52"/>
      <c r="CM218" s="20">
        <f t="shared" si="564"/>
        <v>0</v>
      </c>
      <c r="CN218" s="54"/>
      <c r="CO218" s="20">
        <f t="shared" si="565"/>
        <v>0</v>
      </c>
      <c r="CP218" s="54"/>
      <c r="CQ218" s="20">
        <f t="shared" si="566"/>
        <v>0</v>
      </c>
      <c r="CR218" s="52"/>
      <c r="CS218" s="20">
        <f t="shared" si="567"/>
        <v>0</v>
      </c>
      <c r="CT218" s="52"/>
      <c r="CU218" s="20">
        <f t="shared" si="568"/>
        <v>0</v>
      </c>
      <c r="CV218" s="52"/>
      <c r="CW218" s="20">
        <f t="shared" si="569"/>
        <v>0</v>
      </c>
      <c r="CX218" s="54"/>
      <c r="CY218" s="20">
        <f t="shared" si="570"/>
        <v>0</v>
      </c>
      <c r="CZ218" s="54"/>
      <c r="DA218" s="20">
        <f t="shared" si="571"/>
        <v>0</v>
      </c>
      <c r="DB218" s="54"/>
      <c r="DC218" s="20">
        <f t="shared" si="572"/>
        <v>0</v>
      </c>
      <c r="DD218" s="52"/>
      <c r="DE218" s="20">
        <f t="shared" si="573"/>
        <v>0</v>
      </c>
      <c r="DF218" s="54"/>
      <c r="DG218" s="20">
        <f t="shared" si="574"/>
        <v>0</v>
      </c>
      <c r="DH218" s="54"/>
      <c r="DI218" s="20">
        <f t="shared" si="575"/>
        <v>0</v>
      </c>
      <c r="DJ218" s="54"/>
      <c r="DK218" s="20">
        <f t="shared" si="576"/>
        <v>0</v>
      </c>
      <c r="DL218" s="19"/>
      <c r="DM218" s="21">
        <f t="shared" si="577"/>
        <v>0</v>
      </c>
      <c r="DN218" s="54"/>
      <c r="DO218" s="20">
        <f t="shared" si="578"/>
        <v>0</v>
      </c>
      <c r="DP218" s="54"/>
      <c r="DQ218" s="20">
        <f t="shared" si="579"/>
        <v>0</v>
      </c>
      <c r="DR218" s="54"/>
      <c r="DS218" s="20">
        <f t="shared" si="580"/>
        <v>0</v>
      </c>
      <c r="DT218" s="54"/>
      <c r="DU218" s="20">
        <f t="shared" si="581"/>
        <v>0</v>
      </c>
      <c r="DV218" s="54"/>
      <c r="DW218" s="20">
        <f t="shared" si="582"/>
        <v>0</v>
      </c>
      <c r="DX218" s="54"/>
      <c r="DY218" s="20">
        <f t="shared" si="583"/>
        <v>0</v>
      </c>
      <c r="DZ218" s="60"/>
      <c r="EA218" s="20">
        <f t="shared" si="584"/>
        <v>0</v>
      </c>
      <c r="EB218" s="19"/>
      <c r="EC218" s="20">
        <f t="shared" si="585"/>
        <v>0</v>
      </c>
      <c r="ED218" s="54"/>
      <c r="EE218" s="20">
        <f t="shared" si="586"/>
        <v>0</v>
      </c>
      <c r="EF218" s="19"/>
      <c r="EG218" s="20">
        <f t="shared" si="587"/>
        <v>0</v>
      </c>
      <c r="EH218" s="19"/>
      <c r="EI218" s="20">
        <f t="shared" si="588"/>
        <v>0</v>
      </c>
      <c r="EJ218" s="19"/>
      <c r="EK218" s="20">
        <f t="shared" si="589"/>
        <v>0</v>
      </c>
      <c r="EL218" s="19"/>
      <c r="EM218" s="20"/>
      <c r="EN218" s="25"/>
      <c r="EO218" s="25"/>
      <c r="EP218" s="26">
        <f t="shared" si="590"/>
        <v>7</v>
      </c>
      <c r="EQ218" s="26">
        <f t="shared" si="590"/>
        <v>295937.65599999996</v>
      </c>
    </row>
    <row r="219" spans="1:147" s="132" customFormat="1" ht="15" customHeight="1" x14ac:dyDescent="0.25">
      <c r="A219" s="182">
        <v>33</v>
      </c>
      <c r="B219" s="182"/>
      <c r="C219" s="201" t="s">
        <v>599</v>
      </c>
      <c r="D219" s="199" t="s">
        <v>600</v>
      </c>
      <c r="E219" s="189">
        <v>13916</v>
      </c>
      <c r="F219" s="190"/>
      <c r="G219" s="191"/>
      <c r="H219" s="185"/>
      <c r="I219" s="193"/>
      <c r="J219" s="196">
        <v>1.4</v>
      </c>
      <c r="K219" s="196">
        <v>1.68</v>
      </c>
      <c r="L219" s="196">
        <v>2.23</v>
      </c>
      <c r="M219" s="195">
        <v>2.57</v>
      </c>
      <c r="N219" s="60">
        <f>N220</f>
        <v>0</v>
      </c>
      <c r="O219" s="60">
        <f t="shared" ref="O219:BZ219" si="591">O220</f>
        <v>0</v>
      </c>
      <c r="P219" s="60">
        <f t="shared" si="591"/>
        <v>0</v>
      </c>
      <c r="Q219" s="60">
        <f t="shared" si="591"/>
        <v>0</v>
      </c>
      <c r="R219" s="60">
        <f t="shared" si="591"/>
        <v>0</v>
      </c>
      <c r="S219" s="60">
        <f t="shared" si="591"/>
        <v>0</v>
      </c>
      <c r="T219" s="197">
        <f t="shared" si="591"/>
        <v>0</v>
      </c>
      <c r="U219" s="197">
        <f t="shared" si="591"/>
        <v>0</v>
      </c>
      <c r="V219" s="60">
        <f t="shared" si="591"/>
        <v>0</v>
      </c>
      <c r="W219" s="60">
        <f t="shared" si="591"/>
        <v>0</v>
      </c>
      <c r="X219" s="60">
        <f t="shared" si="591"/>
        <v>0</v>
      </c>
      <c r="Y219" s="60">
        <f t="shared" si="591"/>
        <v>0</v>
      </c>
      <c r="Z219" s="60">
        <f t="shared" si="591"/>
        <v>0</v>
      </c>
      <c r="AA219" s="60">
        <f t="shared" si="591"/>
        <v>0</v>
      </c>
      <c r="AB219" s="60">
        <f t="shared" si="591"/>
        <v>0</v>
      </c>
      <c r="AC219" s="60">
        <f t="shared" si="591"/>
        <v>0</v>
      </c>
      <c r="AD219" s="60">
        <f t="shared" si="591"/>
        <v>0</v>
      </c>
      <c r="AE219" s="60">
        <f t="shared" si="591"/>
        <v>0</v>
      </c>
      <c r="AF219" s="60">
        <f t="shared" si="591"/>
        <v>0</v>
      </c>
      <c r="AG219" s="60">
        <f t="shared" si="591"/>
        <v>0</v>
      </c>
      <c r="AH219" s="60">
        <f t="shared" si="591"/>
        <v>0</v>
      </c>
      <c r="AI219" s="60">
        <f t="shared" si="591"/>
        <v>0</v>
      </c>
      <c r="AJ219" s="60">
        <f t="shared" si="591"/>
        <v>0</v>
      </c>
      <c r="AK219" s="60">
        <f t="shared" si="591"/>
        <v>0</v>
      </c>
      <c r="AL219" s="60">
        <f t="shared" si="591"/>
        <v>0</v>
      </c>
      <c r="AM219" s="60">
        <f t="shared" si="591"/>
        <v>0</v>
      </c>
      <c r="AN219" s="60">
        <f t="shared" si="591"/>
        <v>0</v>
      </c>
      <c r="AO219" s="60">
        <f t="shared" si="591"/>
        <v>0</v>
      </c>
      <c r="AP219" s="197">
        <f t="shared" si="591"/>
        <v>0</v>
      </c>
      <c r="AQ219" s="197">
        <f t="shared" si="591"/>
        <v>0</v>
      </c>
      <c r="AR219" s="60">
        <f t="shared" si="591"/>
        <v>0</v>
      </c>
      <c r="AS219" s="60">
        <f t="shared" si="591"/>
        <v>0</v>
      </c>
      <c r="AT219" s="60">
        <f t="shared" si="591"/>
        <v>0</v>
      </c>
      <c r="AU219" s="60">
        <f t="shared" si="591"/>
        <v>0</v>
      </c>
      <c r="AV219" s="60">
        <f t="shared" si="591"/>
        <v>0</v>
      </c>
      <c r="AW219" s="60">
        <f t="shared" si="591"/>
        <v>0</v>
      </c>
      <c r="AX219" s="197">
        <f t="shared" si="591"/>
        <v>0</v>
      </c>
      <c r="AY219" s="197">
        <f t="shared" si="591"/>
        <v>0</v>
      </c>
      <c r="AZ219" s="60">
        <f t="shared" si="591"/>
        <v>0</v>
      </c>
      <c r="BA219" s="60">
        <f t="shared" si="591"/>
        <v>0</v>
      </c>
      <c r="BB219" s="60">
        <f t="shared" si="591"/>
        <v>0</v>
      </c>
      <c r="BC219" s="60">
        <f t="shared" si="591"/>
        <v>0</v>
      </c>
      <c r="BD219" s="60">
        <f t="shared" si="591"/>
        <v>0</v>
      </c>
      <c r="BE219" s="60">
        <f t="shared" si="591"/>
        <v>0</v>
      </c>
      <c r="BF219" s="60">
        <f t="shared" si="591"/>
        <v>0</v>
      </c>
      <c r="BG219" s="60">
        <f t="shared" si="591"/>
        <v>0</v>
      </c>
      <c r="BH219" s="60">
        <f t="shared" si="591"/>
        <v>0</v>
      </c>
      <c r="BI219" s="60">
        <f t="shared" si="591"/>
        <v>0</v>
      </c>
      <c r="BJ219" s="60">
        <f t="shared" si="591"/>
        <v>0</v>
      </c>
      <c r="BK219" s="60">
        <f t="shared" si="591"/>
        <v>0</v>
      </c>
      <c r="BL219" s="60">
        <f t="shared" si="591"/>
        <v>0</v>
      </c>
      <c r="BM219" s="60">
        <f t="shared" si="591"/>
        <v>0</v>
      </c>
      <c r="BN219" s="60">
        <f t="shared" si="591"/>
        <v>0</v>
      </c>
      <c r="BO219" s="60">
        <f t="shared" si="591"/>
        <v>0</v>
      </c>
      <c r="BP219" s="60">
        <f t="shared" si="591"/>
        <v>0</v>
      </c>
      <c r="BQ219" s="60">
        <f t="shared" si="591"/>
        <v>0</v>
      </c>
      <c r="BR219" s="60">
        <f t="shared" si="591"/>
        <v>0</v>
      </c>
      <c r="BS219" s="60">
        <f t="shared" si="591"/>
        <v>0</v>
      </c>
      <c r="BT219" s="60">
        <f t="shared" si="591"/>
        <v>0</v>
      </c>
      <c r="BU219" s="60">
        <f t="shared" si="591"/>
        <v>0</v>
      </c>
      <c r="BV219" s="60">
        <f t="shared" si="591"/>
        <v>0</v>
      </c>
      <c r="BW219" s="60">
        <f t="shared" si="591"/>
        <v>0</v>
      </c>
      <c r="BX219" s="60">
        <f t="shared" si="591"/>
        <v>0</v>
      </c>
      <c r="BY219" s="60">
        <f t="shared" si="591"/>
        <v>0</v>
      </c>
      <c r="BZ219" s="60">
        <f t="shared" si="591"/>
        <v>0</v>
      </c>
      <c r="CA219" s="60">
        <f t="shared" ref="CA219:EL219" si="592">CA220</f>
        <v>0</v>
      </c>
      <c r="CB219" s="60">
        <f t="shared" si="592"/>
        <v>0</v>
      </c>
      <c r="CC219" s="60">
        <f t="shared" si="592"/>
        <v>0</v>
      </c>
      <c r="CD219" s="197">
        <f t="shared" si="592"/>
        <v>0</v>
      </c>
      <c r="CE219" s="197">
        <f t="shared" si="592"/>
        <v>0</v>
      </c>
      <c r="CF219" s="60">
        <f t="shared" si="592"/>
        <v>0</v>
      </c>
      <c r="CG219" s="60">
        <f t="shared" si="592"/>
        <v>0</v>
      </c>
      <c r="CH219" s="60">
        <f t="shared" si="592"/>
        <v>0</v>
      </c>
      <c r="CI219" s="60">
        <f t="shared" si="592"/>
        <v>0</v>
      </c>
      <c r="CJ219" s="60">
        <f t="shared" si="592"/>
        <v>0</v>
      </c>
      <c r="CK219" s="60">
        <f t="shared" si="592"/>
        <v>0</v>
      </c>
      <c r="CL219" s="60">
        <f t="shared" si="592"/>
        <v>0</v>
      </c>
      <c r="CM219" s="60">
        <f t="shared" si="592"/>
        <v>0</v>
      </c>
      <c r="CN219" s="60">
        <f t="shared" si="592"/>
        <v>0</v>
      </c>
      <c r="CO219" s="60">
        <f t="shared" si="592"/>
        <v>0</v>
      </c>
      <c r="CP219" s="60">
        <f t="shared" si="592"/>
        <v>0</v>
      </c>
      <c r="CQ219" s="60">
        <f t="shared" si="592"/>
        <v>0</v>
      </c>
      <c r="CR219" s="60">
        <f t="shared" si="592"/>
        <v>0</v>
      </c>
      <c r="CS219" s="60">
        <f t="shared" si="592"/>
        <v>0</v>
      </c>
      <c r="CT219" s="60">
        <f t="shared" si="592"/>
        <v>0</v>
      </c>
      <c r="CU219" s="60">
        <f t="shared" si="592"/>
        <v>0</v>
      </c>
      <c r="CV219" s="60">
        <f t="shared" si="592"/>
        <v>0</v>
      </c>
      <c r="CW219" s="60">
        <f t="shared" si="592"/>
        <v>0</v>
      </c>
      <c r="CX219" s="60">
        <f t="shared" si="592"/>
        <v>0</v>
      </c>
      <c r="CY219" s="60">
        <f t="shared" si="592"/>
        <v>0</v>
      </c>
      <c r="CZ219" s="60">
        <f t="shared" si="592"/>
        <v>0</v>
      </c>
      <c r="DA219" s="60">
        <f t="shared" si="592"/>
        <v>0</v>
      </c>
      <c r="DB219" s="60">
        <f t="shared" si="592"/>
        <v>0</v>
      </c>
      <c r="DC219" s="60">
        <f t="shared" si="592"/>
        <v>0</v>
      </c>
      <c r="DD219" s="60">
        <f t="shared" si="592"/>
        <v>0</v>
      </c>
      <c r="DE219" s="60">
        <f t="shared" si="592"/>
        <v>0</v>
      </c>
      <c r="DF219" s="60">
        <f t="shared" si="592"/>
        <v>0</v>
      </c>
      <c r="DG219" s="60">
        <f t="shared" si="592"/>
        <v>0</v>
      </c>
      <c r="DH219" s="60">
        <f t="shared" si="592"/>
        <v>0</v>
      </c>
      <c r="DI219" s="60">
        <f t="shared" si="592"/>
        <v>0</v>
      </c>
      <c r="DJ219" s="60">
        <f t="shared" si="592"/>
        <v>0</v>
      </c>
      <c r="DK219" s="60">
        <f t="shared" si="592"/>
        <v>0</v>
      </c>
      <c r="DL219" s="60">
        <f t="shared" si="592"/>
        <v>0</v>
      </c>
      <c r="DM219" s="60">
        <f t="shared" si="592"/>
        <v>0</v>
      </c>
      <c r="DN219" s="60">
        <f t="shared" si="592"/>
        <v>0</v>
      </c>
      <c r="DO219" s="60">
        <f t="shared" si="592"/>
        <v>0</v>
      </c>
      <c r="DP219" s="60">
        <f t="shared" si="592"/>
        <v>0</v>
      </c>
      <c r="DQ219" s="60">
        <f t="shared" si="592"/>
        <v>0</v>
      </c>
      <c r="DR219" s="60">
        <f t="shared" si="592"/>
        <v>0</v>
      </c>
      <c r="DS219" s="60">
        <f t="shared" si="592"/>
        <v>0</v>
      </c>
      <c r="DT219" s="60">
        <f t="shared" si="592"/>
        <v>0</v>
      </c>
      <c r="DU219" s="60">
        <f t="shared" si="592"/>
        <v>0</v>
      </c>
      <c r="DV219" s="60">
        <f t="shared" si="592"/>
        <v>0</v>
      </c>
      <c r="DW219" s="60">
        <f t="shared" si="592"/>
        <v>0</v>
      </c>
      <c r="DX219" s="60">
        <f t="shared" si="592"/>
        <v>0</v>
      </c>
      <c r="DY219" s="60">
        <f t="shared" si="592"/>
        <v>0</v>
      </c>
      <c r="DZ219" s="60">
        <f t="shared" si="592"/>
        <v>0</v>
      </c>
      <c r="EA219" s="60">
        <f t="shared" si="592"/>
        <v>0</v>
      </c>
      <c r="EB219" s="60">
        <f t="shared" si="592"/>
        <v>0</v>
      </c>
      <c r="EC219" s="60">
        <f t="shared" si="592"/>
        <v>0</v>
      </c>
      <c r="ED219" s="60">
        <f t="shared" si="592"/>
        <v>0</v>
      </c>
      <c r="EE219" s="60">
        <f t="shared" si="592"/>
        <v>0</v>
      </c>
      <c r="EF219" s="60">
        <f t="shared" si="592"/>
        <v>0</v>
      </c>
      <c r="EG219" s="60">
        <f t="shared" si="592"/>
        <v>0</v>
      </c>
      <c r="EH219" s="197">
        <f t="shared" si="592"/>
        <v>0</v>
      </c>
      <c r="EI219" s="197">
        <f t="shared" si="592"/>
        <v>0</v>
      </c>
      <c r="EJ219" s="60">
        <f t="shared" si="592"/>
        <v>0</v>
      </c>
      <c r="EK219" s="60">
        <f t="shared" si="592"/>
        <v>0</v>
      </c>
      <c r="EL219" s="60">
        <f t="shared" si="592"/>
        <v>0</v>
      </c>
      <c r="EM219" s="60">
        <f t="shared" ref="EM219:EQ219" si="593">EM220</f>
        <v>0</v>
      </c>
      <c r="EN219" s="60"/>
      <c r="EO219" s="60"/>
      <c r="EP219" s="60">
        <f t="shared" si="593"/>
        <v>0</v>
      </c>
      <c r="EQ219" s="60">
        <f t="shared" si="593"/>
        <v>0</v>
      </c>
    </row>
    <row r="220" spans="1:147" ht="15.75" customHeight="1" x14ac:dyDescent="0.25">
      <c r="A220" s="13"/>
      <c r="B220" s="13">
        <v>149</v>
      </c>
      <c r="C220" s="126" t="s">
        <v>601</v>
      </c>
      <c r="D220" s="64" t="s">
        <v>602</v>
      </c>
      <c r="E220" s="15">
        <v>13916</v>
      </c>
      <c r="F220" s="16">
        <v>1.1000000000000001</v>
      </c>
      <c r="G220" s="17"/>
      <c r="H220" s="49">
        <v>1</v>
      </c>
      <c r="I220" s="50"/>
      <c r="J220" s="48">
        <v>1.4</v>
      </c>
      <c r="K220" s="48">
        <v>1.68</v>
      </c>
      <c r="L220" s="48">
        <v>2.23</v>
      </c>
      <c r="M220" s="51">
        <v>2.57</v>
      </c>
      <c r="N220" s="19">
        <v>0</v>
      </c>
      <c r="O220" s="20">
        <f>N220*E220*F220*H220*J220*$O$9</f>
        <v>0</v>
      </c>
      <c r="P220" s="52"/>
      <c r="Q220" s="20">
        <f>P220*E220*F220*H220*J220*$Q$9</f>
        <v>0</v>
      </c>
      <c r="R220" s="21">
        <v>0</v>
      </c>
      <c r="S220" s="21">
        <f>R220*E220*F220*H220*J220*$S$9</f>
        <v>0</v>
      </c>
      <c r="T220" s="19">
        <v>0</v>
      </c>
      <c r="U220" s="20">
        <f>SUM(T220*E220*F220*H220*J220*$U$9)</f>
        <v>0</v>
      </c>
      <c r="V220" s="19"/>
      <c r="W220" s="21">
        <f>SUM(V220*E220*F220*H220*J220*$W$9)</f>
        <v>0</v>
      </c>
      <c r="X220" s="19"/>
      <c r="Y220" s="20">
        <f>SUM(X220*E220*F220*H220*J220*$Y$9)</f>
        <v>0</v>
      </c>
      <c r="Z220" s="21">
        <v>0</v>
      </c>
      <c r="AA220" s="20">
        <f>SUM(Z220*E220*F220*H220*J220*$AA$9)</f>
        <v>0</v>
      </c>
      <c r="AB220" s="20"/>
      <c r="AC220" s="20"/>
      <c r="AD220" s="21">
        <v>0</v>
      </c>
      <c r="AE220" s="20">
        <f>SUM(AD220*E220*F220*H220*J220*$AE$9)</f>
        <v>0</v>
      </c>
      <c r="AF220" s="21"/>
      <c r="AG220" s="20">
        <f>SUM(AF220*E220*F220*H220*K220*$AG$9)</f>
        <v>0</v>
      </c>
      <c r="AH220" s="21">
        <v>0</v>
      </c>
      <c r="AI220" s="20">
        <f>SUM(AH220*E220*F220*H220*K220*$AI$9)</f>
        <v>0</v>
      </c>
      <c r="AJ220" s="19"/>
      <c r="AK220" s="20">
        <f>SUM(AJ220*E220*F220*H220*J220*$AK$9)</f>
        <v>0</v>
      </c>
      <c r="AL220" s="21"/>
      <c r="AM220" s="21">
        <f>SUM(AL220*E220*F220*H220*J220*$AM$9)</f>
        <v>0</v>
      </c>
      <c r="AN220" s="19">
        <v>0</v>
      </c>
      <c r="AO220" s="20">
        <f>SUM(AN220*E220*F220*H220*J220*$AO$9)</f>
        <v>0</v>
      </c>
      <c r="AP220" s="19"/>
      <c r="AQ220" s="20">
        <f>SUM(AP220*E220*F220*H220*J220*$AQ$9)</f>
        <v>0</v>
      </c>
      <c r="AR220" s="21">
        <v>0</v>
      </c>
      <c r="AS220" s="20">
        <f>SUM(E220*F220*H220*J220*AR220*$AS$9)</f>
        <v>0</v>
      </c>
      <c r="AT220" s="21"/>
      <c r="AU220" s="20">
        <f>SUM(AT220*E220*F220*H220*J220*$AU$9)</f>
        <v>0</v>
      </c>
      <c r="AV220" s="19"/>
      <c r="AW220" s="20">
        <f>SUM(AV220*E220*F220*H220*J220*$AW$9)</f>
        <v>0</v>
      </c>
      <c r="AX220" s="19">
        <v>0</v>
      </c>
      <c r="AY220" s="21">
        <f>SUM(AX220*E220*F220*H220*J220*$AY$9)</f>
        <v>0</v>
      </c>
      <c r="AZ220" s="19"/>
      <c r="BA220" s="20">
        <f>SUM(AZ220*E220*F220*H220*J220*$BA$9)</f>
        <v>0</v>
      </c>
      <c r="BB220" s="19"/>
      <c r="BC220" s="20">
        <f>SUM(BB220*E220*F220*H220*J220*$BC$9)</f>
        <v>0</v>
      </c>
      <c r="BD220" s="19"/>
      <c r="BE220" s="20">
        <f>SUM(BD220*E220*F220*H220*J220*$BE$9)</f>
        <v>0</v>
      </c>
      <c r="BF220" s="19"/>
      <c r="BG220" s="20">
        <f>SUM(BF220*E220*F220*H220*J220*$BG$9)</f>
        <v>0</v>
      </c>
      <c r="BH220" s="19"/>
      <c r="BI220" s="20">
        <f>BH220*E220*F220*H220*J220*$BI$9</f>
        <v>0</v>
      </c>
      <c r="BJ220" s="19"/>
      <c r="BK220" s="20">
        <f>BJ220*E220*F220*H220*J220*$BK$9</f>
        <v>0</v>
      </c>
      <c r="BL220" s="19"/>
      <c r="BM220" s="20">
        <f>BL220*E220*F220*H220*J220*$BM$9</f>
        <v>0</v>
      </c>
      <c r="BN220" s="19"/>
      <c r="BO220" s="20">
        <f>SUM(BN220*E220*F220*H220*J220*$BO$9)</f>
        <v>0</v>
      </c>
      <c r="BP220" s="19"/>
      <c r="BQ220" s="20">
        <f>SUM(BP220*E220*F220*H220*J220*$BQ$9)</f>
        <v>0</v>
      </c>
      <c r="BR220" s="19"/>
      <c r="BS220" s="20">
        <f>SUM(BR220*E220*F220*H220*J220*$BS$9)</f>
        <v>0</v>
      </c>
      <c r="BT220" s="19"/>
      <c r="BU220" s="20">
        <f>SUM(BT220*E220*F220*H220*J220*$BU$9)</f>
        <v>0</v>
      </c>
      <c r="BV220" s="19"/>
      <c r="BW220" s="20">
        <f>SUM(BV220*E220*F220*H220*J220*$BW$9)</f>
        <v>0</v>
      </c>
      <c r="BX220" s="23"/>
      <c r="BY220" s="24">
        <f>BX220*E220*F220*H220*J220*$BY$9</f>
        <v>0</v>
      </c>
      <c r="BZ220" s="19">
        <v>0</v>
      </c>
      <c r="CA220" s="20">
        <f>SUM(BZ220*E220*F220*H220*J220*$CA$9)</f>
        <v>0</v>
      </c>
      <c r="CB220" s="21">
        <v>0</v>
      </c>
      <c r="CC220" s="20">
        <f>SUM(CB220*E220*F220*H220*J220*$CC$9)</f>
        <v>0</v>
      </c>
      <c r="CD220" s="19">
        <v>0</v>
      </c>
      <c r="CE220" s="20">
        <f>SUM(CD220*E220*F220*H220*J220*$CE$9)</f>
        <v>0</v>
      </c>
      <c r="CF220" s="19">
        <v>0</v>
      </c>
      <c r="CG220" s="20">
        <f>SUM(CF220*E220*F220*H220*J220*$CG$9)</f>
        <v>0</v>
      </c>
      <c r="CH220" s="19"/>
      <c r="CI220" s="20">
        <f>CH220*E220*F220*H220*J220*$CI$9</f>
        <v>0</v>
      </c>
      <c r="CJ220" s="19"/>
      <c r="CK220" s="20">
        <f>SUM(CJ220*E220*F220*H220*J220*$CK$9)</f>
        <v>0</v>
      </c>
      <c r="CL220" s="21">
        <v>0</v>
      </c>
      <c r="CM220" s="20">
        <f>SUM(CL220*E220*F220*H220*K220*$CM$9)</f>
        <v>0</v>
      </c>
      <c r="CN220" s="19">
        <v>0</v>
      </c>
      <c r="CO220" s="20">
        <f>SUM(CN220*E220*F220*H220*K220*$CO$9)</f>
        <v>0</v>
      </c>
      <c r="CP220" s="19">
        <v>0</v>
      </c>
      <c r="CQ220" s="20">
        <f>SUM(CP220*E220*F220*H220*K220*$CQ$9)</f>
        <v>0</v>
      </c>
      <c r="CR220" s="21"/>
      <c r="CS220" s="20">
        <f>SUM(CR220*E220*F220*H220*K220*$CS$9)</f>
        <v>0</v>
      </c>
      <c r="CT220" s="21">
        <v>0</v>
      </c>
      <c r="CU220" s="20">
        <f>SUM(CT220*E220*F220*H220*K220*$CU$9)</f>
        <v>0</v>
      </c>
      <c r="CV220" s="21"/>
      <c r="CW220" s="20">
        <f>SUM(CV220*E220*F220*H220*K220*$CW$9)</f>
        <v>0</v>
      </c>
      <c r="CX220" s="19"/>
      <c r="CY220" s="20">
        <f>SUM(CX220*E220*F220*H220*K220*$CY$9)</f>
        <v>0</v>
      </c>
      <c r="CZ220" s="19">
        <v>0</v>
      </c>
      <c r="DA220" s="20">
        <f>SUM(CZ220*E220*F220*H220*K220*$DA$9)</f>
        <v>0</v>
      </c>
      <c r="DB220" s="19"/>
      <c r="DC220" s="20">
        <f>SUM(DB220*E220*F220*H220*K220*$DC$9)</f>
        <v>0</v>
      </c>
      <c r="DD220" s="21">
        <v>0</v>
      </c>
      <c r="DE220" s="20">
        <f>SUM(DD220*E220*F220*H220*K220*$DE$9)</f>
        <v>0</v>
      </c>
      <c r="DF220" s="19"/>
      <c r="DG220" s="20">
        <f>SUM(DF220*E220*F220*H220*K220*$DG$9)</f>
        <v>0</v>
      </c>
      <c r="DH220" s="19">
        <v>0</v>
      </c>
      <c r="DI220" s="20">
        <f>SUM(DH220*E220*F220*H220*K220*$DI$9)</f>
        <v>0</v>
      </c>
      <c r="DJ220" s="19">
        <v>0</v>
      </c>
      <c r="DK220" s="20">
        <f>SUM(DJ220*E220*F220*H220*K220*$DK$9)</f>
        <v>0</v>
      </c>
      <c r="DL220" s="19"/>
      <c r="DM220" s="21">
        <f>SUM(DL220*E220*F220*H220*K220*$DM$9)</f>
        <v>0</v>
      </c>
      <c r="DN220" s="19"/>
      <c r="DO220" s="20">
        <f>SUM(DN220*E220*F220*H220*K220*$DO$9)</f>
        <v>0</v>
      </c>
      <c r="DP220" s="19"/>
      <c r="DQ220" s="20">
        <f>DP220*E220*F220*H220*K220*$DQ$9</f>
        <v>0</v>
      </c>
      <c r="DR220" s="19"/>
      <c r="DS220" s="20">
        <f>SUM(DR220*E220*F220*H220*K220*$DS$9)</f>
        <v>0</v>
      </c>
      <c r="DT220" s="19"/>
      <c r="DU220" s="20">
        <f>SUM(DT220*E220*F220*H220*K220*$DU$9)</f>
        <v>0</v>
      </c>
      <c r="DV220" s="19">
        <v>0</v>
      </c>
      <c r="DW220" s="20">
        <f>SUM(DV220*E220*F220*H220*L220*$DW$9)</f>
        <v>0</v>
      </c>
      <c r="DX220" s="19">
        <v>0</v>
      </c>
      <c r="DY220" s="20">
        <f>SUM(DX220*E220*F220*H220*M220*$DY$9)</f>
        <v>0</v>
      </c>
      <c r="DZ220" s="19"/>
      <c r="EA220" s="20">
        <f>SUM(DZ220*E220*F220*H220*J220*$EA$9)</f>
        <v>0</v>
      </c>
      <c r="EB220" s="19"/>
      <c r="EC220" s="20">
        <f>SUM(EB220*E220*F220*H220*J220*$EC$9)</f>
        <v>0</v>
      </c>
      <c r="ED220" s="19"/>
      <c r="EE220" s="20">
        <f>SUM(ED220*E220*F220*H220*J220*$EE$9)</f>
        <v>0</v>
      </c>
      <c r="EF220" s="19"/>
      <c r="EG220" s="20">
        <f>SUM(EF220*E220*F220*H220*J220*$EG$9)</f>
        <v>0</v>
      </c>
      <c r="EH220" s="19"/>
      <c r="EI220" s="20">
        <f>EH220*E220*F220*H220*J220*$EI$9</f>
        <v>0</v>
      </c>
      <c r="EJ220" s="19"/>
      <c r="EK220" s="20">
        <f>EJ220*E220*F220*H220*J220*$EK$9</f>
        <v>0</v>
      </c>
      <c r="EL220" s="19"/>
      <c r="EM220" s="20"/>
      <c r="EN220" s="25"/>
      <c r="EO220" s="25"/>
      <c r="EP220" s="26">
        <f>SUM(N220,X220,P220,R220,Z220,T220,V220,AD220,AF220,AH220,AJ220,AL220,AR220,AT220,AV220,AP220,CL220,CR220,CV220,BZ220,CB220,DB220,DD220,DF220,DH220,DJ220,DL220,DN220,AX220,AN220,AZ220,BB220,BD220,BF220,BH220,BJ220,BL220,BN220,BP220,BR220,BT220,ED220,EF220,DZ220,EB220,BV220,BX220,CT220,CN220,CP220,CX220,CZ220,CD220,CF220,CH220,CJ220,DP220,DR220,DT220,DV220,DX220,EH220,EJ220,EL220)</f>
        <v>0</v>
      </c>
      <c r="EQ220" s="26">
        <f>SUM(O220,Y220,Q220,S220,AA220,U220,W220,AE220,AG220,AI220,AK220,AM220,AS220,AU220,AW220,AQ220,CM220,CS220,CW220,CA220,CC220,DC220,DE220,DG220,DI220,DK220,DM220,DO220,AY220,AO220,BA220,BC220,BE220,BG220,BI220,BK220,BM220,BO220,BQ220,BS220,BU220,EE220,EG220,EA220,EC220,BW220,BY220,CU220,CO220,CQ220,CY220,DA220,CE220,CG220,CI220,CK220,DQ220,DS220,DU220,DW220,DY220,EI220,EK220,EM220)</f>
        <v>0</v>
      </c>
    </row>
    <row r="221" spans="1:147" s="132" customFormat="1" ht="15" customHeight="1" x14ac:dyDescent="0.25">
      <c r="A221" s="182">
        <v>34</v>
      </c>
      <c r="B221" s="182"/>
      <c r="C221" s="201" t="s">
        <v>603</v>
      </c>
      <c r="D221" s="199" t="s">
        <v>604</v>
      </c>
      <c r="E221" s="189">
        <v>13916</v>
      </c>
      <c r="F221" s="190"/>
      <c r="G221" s="191"/>
      <c r="H221" s="185"/>
      <c r="I221" s="193"/>
      <c r="J221" s="196">
        <v>1.4</v>
      </c>
      <c r="K221" s="196">
        <v>1.68</v>
      </c>
      <c r="L221" s="196">
        <v>2.23</v>
      </c>
      <c r="M221" s="195">
        <v>2.57</v>
      </c>
      <c r="N221" s="60">
        <f>SUM(N222:N224)</f>
        <v>0</v>
      </c>
      <c r="O221" s="60">
        <f t="shared" ref="O221:BZ221" si="594">SUM(O222:O224)</f>
        <v>0</v>
      </c>
      <c r="P221" s="60">
        <f t="shared" si="594"/>
        <v>0</v>
      </c>
      <c r="Q221" s="60">
        <f t="shared" si="594"/>
        <v>0</v>
      </c>
      <c r="R221" s="60">
        <f t="shared" si="594"/>
        <v>0</v>
      </c>
      <c r="S221" s="60">
        <f t="shared" si="594"/>
        <v>0</v>
      </c>
      <c r="T221" s="197">
        <f t="shared" si="594"/>
        <v>0</v>
      </c>
      <c r="U221" s="197">
        <f t="shared" si="594"/>
        <v>0</v>
      </c>
      <c r="V221" s="60">
        <f t="shared" si="594"/>
        <v>0</v>
      </c>
      <c r="W221" s="60">
        <f t="shared" si="594"/>
        <v>0</v>
      </c>
      <c r="X221" s="60">
        <f t="shared" si="594"/>
        <v>0</v>
      </c>
      <c r="Y221" s="60">
        <f t="shared" si="594"/>
        <v>0</v>
      </c>
      <c r="Z221" s="60">
        <f t="shared" si="594"/>
        <v>0</v>
      </c>
      <c r="AA221" s="60">
        <f t="shared" si="594"/>
        <v>0</v>
      </c>
      <c r="AB221" s="60">
        <f t="shared" si="594"/>
        <v>0</v>
      </c>
      <c r="AC221" s="60">
        <f t="shared" si="594"/>
        <v>0</v>
      </c>
      <c r="AD221" s="60">
        <f t="shared" si="594"/>
        <v>0</v>
      </c>
      <c r="AE221" s="60">
        <f t="shared" si="594"/>
        <v>0</v>
      </c>
      <c r="AF221" s="60">
        <f t="shared" si="594"/>
        <v>0</v>
      </c>
      <c r="AG221" s="60">
        <f t="shared" si="594"/>
        <v>0</v>
      </c>
      <c r="AH221" s="60">
        <f t="shared" si="594"/>
        <v>0</v>
      </c>
      <c r="AI221" s="60">
        <f t="shared" si="594"/>
        <v>0</v>
      </c>
      <c r="AJ221" s="60">
        <f t="shared" si="594"/>
        <v>0</v>
      </c>
      <c r="AK221" s="60">
        <f t="shared" si="594"/>
        <v>0</v>
      </c>
      <c r="AL221" s="60">
        <f t="shared" si="594"/>
        <v>0</v>
      </c>
      <c r="AM221" s="60">
        <f t="shared" si="594"/>
        <v>0</v>
      </c>
      <c r="AN221" s="60">
        <f t="shared" si="594"/>
        <v>0</v>
      </c>
      <c r="AO221" s="60">
        <f t="shared" si="594"/>
        <v>0</v>
      </c>
      <c r="AP221" s="197">
        <f t="shared" si="594"/>
        <v>0</v>
      </c>
      <c r="AQ221" s="197">
        <f t="shared" si="594"/>
        <v>0</v>
      </c>
      <c r="AR221" s="60">
        <f t="shared" si="594"/>
        <v>0</v>
      </c>
      <c r="AS221" s="60">
        <f t="shared" si="594"/>
        <v>0</v>
      </c>
      <c r="AT221" s="60">
        <f t="shared" si="594"/>
        <v>0</v>
      </c>
      <c r="AU221" s="60">
        <f t="shared" si="594"/>
        <v>0</v>
      </c>
      <c r="AV221" s="60">
        <f t="shared" si="594"/>
        <v>0</v>
      </c>
      <c r="AW221" s="60">
        <f t="shared" si="594"/>
        <v>0</v>
      </c>
      <c r="AX221" s="197">
        <f t="shared" si="594"/>
        <v>0</v>
      </c>
      <c r="AY221" s="197">
        <f t="shared" si="594"/>
        <v>0</v>
      </c>
      <c r="AZ221" s="60">
        <f t="shared" si="594"/>
        <v>0</v>
      </c>
      <c r="BA221" s="60">
        <f t="shared" si="594"/>
        <v>0</v>
      </c>
      <c r="BB221" s="60">
        <f t="shared" si="594"/>
        <v>0</v>
      </c>
      <c r="BC221" s="60">
        <f t="shared" si="594"/>
        <v>0</v>
      </c>
      <c r="BD221" s="60">
        <f t="shared" si="594"/>
        <v>0</v>
      </c>
      <c r="BE221" s="60">
        <f t="shared" si="594"/>
        <v>0</v>
      </c>
      <c r="BF221" s="60">
        <f t="shared" si="594"/>
        <v>0</v>
      </c>
      <c r="BG221" s="60">
        <f t="shared" si="594"/>
        <v>0</v>
      </c>
      <c r="BH221" s="60">
        <f t="shared" si="594"/>
        <v>0</v>
      </c>
      <c r="BI221" s="60">
        <f t="shared" si="594"/>
        <v>0</v>
      </c>
      <c r="BJ221" s="60">
        <f t="shared" si="594"/>
        <v>0</v>
      </c>
      <c r="BK221" s="60">
        <f t="shared" si="594"/>
        <v>0</v>
      </c>
      <c r="BL221" s="60">
        <f t="shared" si="594"/>
        <v>0</v>
      </c>
      <c r="BM221" s="60">
        <f t="shared" si="594"/>
        <v>0</v>
      </c>
      <c r="BN221" s="60">
        <f t="shared" si="594"/>
        <v>0</v>
      </c>
      <c r="BO221" s="60">
        <f t="shared" si="594"/>
        <v>0</v>
      </c>
      <c r="BP221" s="60">
        <f t="shared" si="594"/>
        <v>0</v>
      </c>
      <c r="BQ221" s="60">
        <f t="shared" si="594"/>
        <v>0</v>
      </c>
      <c r="BR221" s="60">
        <f t="shared" si="594"/>
        <v>0</v>
      </c>
      <c r="BS221" s="60">
        <f t="shared" si="594"/>
        <v>0</v>
      </c>
      <c r="BT221" s="60">
        <f t="shared" si="594"/>
        <v>0</v>
      </c>
      <c r="BU221" s="60">
        <f t="shared" si="594"/>
        <v>0</v>
      </c>
      <c r="BV221" s="60">
        <f t="shared" si="594"/>
        <v>0</v>
      </c>
      <c r="BW221" s="60">
        <f t="shared" si="594"/>
        <v>0</v>
      </c>
      <c r="BX221" s="60">
        <f t="shared" si="594"/>
        <v>0</v>
      </c>
      <c r="BY221" s="60">
        <f t="shared" si="594"/>
        <v>0</v>
      </c>
      <c r="BZ221" s="60">
        <f t="shared" si="594"/>
        <v>0</v>
      </c>
      <c r="CA221" s="60">
        <f t="shared" ref="CA221:EL221" si="595">SUM(CA222:CA224)</f>
        <v>0</v>
      </c>
      <c r="CB221" s="60">
        <f t="shared" si="595"/>
        <v>0</v>
      </c>
      <c r="CC221" s="60">
        <f t="shared" si="595"/>
        <v>0</v>
      </c>
      <c r="CD221" s="197">
        <f t="shared" si="595"/>
        <v>0</v>
      </c>
      <c r="CE221" s="197">
        <f t="shared" si="595"/>
        <v>0</v>
      </c>
      <c r="CF221" s="60">
        <f t="shared" si="595"/>
        <v>0</v>
      </c>
      <c r="CG221" s="60">
        <f t="shared" si="595"/>
        <v>0</v>
      </c>
      <c r="CH221" s="60">
        <f t="shared" si="595"/>
        <v>0</v>
      </c>
      <c r="CI221" s="60">
        <f t="shared" si="595"/>
        <v>0</v>
      </c>
      <c r="CJ221" s="60">
        <f t="shared" si="595"/>
        <v>0</v>
      </c>
      <c r="CK221" s="60">
        <f t="shared" si="595"/>
        <v>0</v>
      </c>
      <c r="CL221" s="60">
        <f t="shared" si="595"/>
        <v>0</v>
      </c>
      <c r="CM221" s="60">
        <f t="shared" si="595"/>
        <v>0</v>
      </c>
      <c r="CN221" s="60">
        <f t="shared" si="595"/>
        <v>0</v>
      </c>
      <c r="CO221" s="60">
        <f t="shared" si="595"/>
        <v>0</v>
      </c>
      <c r="CP221" s="60">
        <f t="shared" si="595"/>
        <v>0</v>
      </c>
      <c r="CQ221" s="60">
        <f t="shared" si="595"/>
        <v>0</v>
      </c>
      <c r="CR221" s="60">
        <f t="shared" si="595"/>
        <v>0</v>
      </c>
      <c r="CS221" s="60">
        <f t="shared" si="595"/>
        <v>0</v>
      </c>
      <c r="CT221" s="60">
        <f t="shared" si="595"/>
        <v>0</v>
      </c>
      <c r="CU221" s="60">
        <f t="shared" si="595"/>
        <v>0</v>
      </c>
      <c r="CV221" s="60">
        <f t="shared" si="595"/>
        <v>0</v>
      </c>
      <c r="CW221" s="60">
        <f t="shared" si="595"/>
        <v>0</v>
      </c>
      <c r="CX221" s="60">
        <f t="shared" si="595"/>
        <v>0</v>
      </c>
      <c r="CY221" s="60">
        <f t="shared" si="595"/>
        <v>0</v>
      </c>
      <c r="CZ221" s="60">
        <f t="shared" si="595"/>
        <v>0</v>
      </c>
      <c r="DA221" s="60">
        <f t="shared" si="595"/>
        <v>0</v>
      </c>
      <c r="DB221" s="60">
        <f t="shared" si="595"/>
        <v>0</v>
      </c>
      <c r="DC221" s="60">
        <f t="shared" si="595"/>
        <v>0</v>
      </c>
      <c r="DD221" s="60">
        <f t="shared" si="595"/>
        <v>0</v>
      </c>
      <c r="DE221" s="60">
        <f t="shared" si="595"/>
        <v>0</v>
      </c>
      <c r="DF221" s="60">
        <f t="shared" si="595"/>
        <v>30</v>
      </c>
      <c r="DG221" s="60">
        <f t="shared" si="595"/>
        <v>617202.43200000003</v>
      </c>
      <c r="DH221" s="60">
        <f t="shared" si="595"/>
        <v>0</v>
      </c>
      <c r="DI221" s="60">
        <f t="shared" si="595"/>
        <v>0</v>
      </c>
      <c r="DJ221" s="60">
        <f t="shared" si="595"/>
        <v>0</v>
      </c>
      <c r="DK221" s="60">
        <f t="shared" si="595"/>
        <v>0</v>
      </c>
      <c r="DL221" s="60">
        <f t="shared" si="595"/>
        <v>0</v>
      </c>
      <c r="DM221" s="60">
        <f t="shared" si="595"/>
        <v>0</v>
      </c>
      <c r="DN221" s="60">
        <f t="shared" si="595"/>
        <v>0</v>
      </c>
      <c r="DO221" s="60">
        <f t="shared" si="595"/>
        <v>0</v>
      </c>
      <c r="DP221" s="60">
        <f t="shared" si="595"/>
        <v>0</v>
      </c>
      <c r="DQ221" s="60">
        <f t="shared" si="595"/>
        <v>0</v>
      </c>
      <c r="DR221" s="60">
        <f t="shared" si="595"/>
        <v>0</v>
      </c>
      <c r="DS221" s="60">
        <f t="shared" si="595"/>
        <v>0</v>
      </c>
      <c r="DT221" s="60">
        <f t="shared" si="595"/>
        <v>0</v>
      </c>
      <c r="DU221" s="60">
        <f t="shared" si="595"/>
        <v>0</v>
      </c>
      <c r="DV221" s="60">
        <f t="shared" si="595"/>
        <v>0</v>
      </c>
      <c r="DW221" s="60">
        <f t="shared" si="595"/>
        <v>0</v>
      </c>
      <c r="DX221" s="60">
        <f t="shared" si="595"/>
        <v>0</v>
      </c>
      <c r="DY221" s="60">
        <f t="shared" si="595"/>
        <v>0</v>
      </c>
      <c r="DZ221" s="60">
        <f t="shared" si="595"/>
        <v>0</v>
      </c>
      <c r="EA221" s="60">
        <f t="shared" si="595"/>
        <v>0</v>
      </c>
      <c r="EB221" s="60">
        <f t="shared" si="595"/>
        <v>0</v>
      </c>
      <c r="EC221" s="60">
        <f t="shared" si="595"/>
        <v>0</v>
      </c>
      <c r="ED221" s="60">
        <f t="shared" si="595"/>
        <v>0</v>
      </c>
      <c r="EE221" s="60">
        <f t="shared" si="595"/>
        <v>0</v>
      </c>
      <c r="EF221" s="60">
        <f t="shared" si="595"/>
        <v>0</v>
      </c>
      <c r="EG221" s="60">
        <f t="shared" si="595"/>
        <v>0</v>
      </c>
      <c r="EH221" s="197">
        <f t="shared" si="595"/>
        <v>0</v>
      </c>
      <c r="EI221" s="197">
        <f t="shared" si="595"/>
        <v>0</v>
      </c>
      <c r="EJ221" s="60">
        <f t="shared" si="595"/>
        <v>0</v>
      </c>
      <c r="EK221" s="60">
        <f t="shared" si="595"/>
        <v>0</v>
      </c>
      <c r="EL221" s="60">
        <f t="shared" si="595"/>
        <v>0</v>
      </c>
      <c r="EM221" s="60">
        <f t="shared" ref="EM221:EQ221" si="596">SUM(EM222:EM224)</f>
        <v>0</v>
      </c>
      <c r="EN221" s="60"/>
      <c r="EO221" s="60"/>
      <c r="EP221" s="60">
        <f t="shared" si="596"/>
        <v>30</v>
      </c>
      <c r="EQ221" s="60">
        <f t="shared" si="596"/>
        <v>617202.43200000003</v>
      </c>
    </row>
    <row r="222" spans="1:147" ht="45" customHeight="1" x14ac:dyDescent="0.25">
      <c r="A222" s="13"/>
      <c r="B222" s="13">
        <v>150</v>
      </c>
      <c r="C222" s="126" t="s">
        <v>605</v>
      </c>
      <c r="D222" s="63" t="s">
        <v>606</v>
      </c>
      <c r="E222" s="15">
        <v>13916</v>
      </c>
      <c r="F222" s="16">
        <v>0.88</v>
      </c>
      <c r="G222" s="17"/>
      <c r="H222" s="49">
        <v>1</v>
      </c>
      <c r="I222" s="50"/>
      <c r="J222" s="48">
        <v>1.4</v>
      </c>
      <c r="K222" s="48">
        <v>1.68</v>
      </c>
      <c r="L222" s="48">
        <v>2.23</v>
      </c>
      <c r="M222" s="51">
        <v>2.57</v>
      </c>
      <c r="N222" s="19">
        <v>0</v>
      </c>
      <c r="O222" s="20">
        <f>N222*E222*F222*H222*J222*$O$9</f>
        <v>0</v>
      </c>
      <c r="P222" s="52"/>
      <c r="Q222" s="20">
        <f>P222*E222*F222*H222*J222*$Q$9</f>
        <v>0</v>
      </c>
      <c r="R222" s="21">
        <v>0</v>
      </c>
      <c r="S222" s="21">
        <f>R222*E222*F222*H222*J222*$S$9</f>
        <v>0</v>
      </c>
      <c r="T222" s="19">
        <v>0</v>
      </c>
      <c r="U222" s="20">
        <f>SUM(T222*E222*F222*H222*J222*$U$9)</f>
        <v>0</v>
      </c>
      <c r="V222" s="19"/>
      <c r="W222" s="21">
        <f>SUM(V222*E222*F222*H222*J222*$W$9)</f>
        <v>0</v>
      </c>
      <c r="X222" s="19"/>
      <c r="Y222" s="20">
        <f>SUM(X222*E222*F222*H222*J222*$Y$9)</f>
        <v>0</v>
      </c>
      <c r="Z222" s="21">
        <v>0</v>
      </c>
      <c r="AA222" s="20">
        <f>SUM(Z222*E222*F222*H222*J222*$AA$9)</f>
        <v>0</v>
      </c>
      <c r="AB222" s="20"/>
      <c r="AC222" s="20"/>
      <c r="AD222" s="21">
        <v>0</v>
      </c>
      <c r="AE222" s="20">
        <f>SUM(AD222*E222*F222*H222*J222*$AE$9)</f>
        <v>0</v>
      </c>
      <c r="AF222" s="21"/>
      <c r="AG222" s="20">
        <f>SUM(AF222*E222*F222*H222*K222*$AG$9)</f>
        <v>0</v>
      </c>
      <c r="AH222" s="21">
        <v>0</v>
      </c>
      <c r="AI222" s="20">
        <f>SUM(AH222*E222*F222*H222*K222*$AI$9)</f>
        <v>0</v>
      </c>
      <c r="AJ222" s="19"/>
      <c r="AK222" s="20">
        <f>SUM(AJ222*E222*F222*H222*J222*$AK$9)</f>
        <v>0</v>
      </c>
      <c r="AL222" s="21"/>
      <c r="AM222" s="21">
        <f>SUM(AL222*E222*F222*H222*J222*$AM$9)</f>
        <v>0</v>
      </c>
      <c r="AN222" s="19">
        <v>0</v>
      </c>
      <c r="AO222" s="20">
        <f>SUM(AN222*E222*F222*H222*J222*$AO$9)</f>
        <v>0</v>
      </c>
      <c r="AP222" s="19"/>
      <c r="AQ222" s="20">
        <f>SUM(AP222*E222*F222*H222*J222*$AQ$9)</f>
        <v>0</v>
      </c>
      <c r="AR222" s="21">
        <v>0</v>
      </c>
      <c r="AS222" s="20">
        <f>SUM(E222*F222*H222*J222*AR222*$AS$9)</f>
        <v>0</v>
      </c>
      <c r="AT222" s="21"/>
      <c r="AU222" s="20">
        <f>SUM(AT222*E222*F222*H222*J222*$AU$9)</f>
        <v>0</v>
      </c>
      <c r="AV222" s="19"/>
      <c r="AW222" s="20">
        <f>SUM(AV222*E222*F222*H222*J222*$AW$9)</f>
        <v>0</v>
      </c>
      <c r="AX222" s="19"/>
      <c r="AY222" s="21">
        <f>SUM(AX222*E222*F222*H222*J222*$AY$9)</f>
        <v>0</v>
      </c>
      <c r="AZ222" s="19"/>
      <c r="BA222" s="20">
        <f>SUM(AZ222*E222*F222*H222*J222*$BA$9)</f>
        <v>0</v>
      </c>
      <c r="BB222" s="19"/>
      <c r="BC222" s="20">
        <f>SUM(BB222*E222*F222*H222*J222*$BC$9)</f>
        <v>0</v>
      </c>
      <c r="BD222" s="19"/>
      <c r="BE222" s="20">
        <f>SUM(BD222*E222*F222*H222*J222*$BE$9)</f>
        <v>0</v>
      </c>
      <c r="BF222" s="19"/>
      <c r="BG222" s="20">
        <f>SUM(BF222*E222*F222*H222*J222*$BG$9)</f>
        <v>0</v>
      </c>
      <c r="BH222" s="19"/>
      <c r="BI222" s="20">
        <f>BH222*E222*F222*H222*J222*$BI$9</f>
        <v>0</v>
      </c>
      <c r="BJ222" s="19"/>
      <c r="BK222" s="20">
        <f>BJ222*E222*F222*H222*J222*$BK$9</f>
        <v>0</v>
      </c>
      <c r="BL222" s="19"/>
      <c r="BM222" s="20">
        <f>BL222*E222*F222*H222*J222*$BM$9</f>
        <v>0</v>
      </c>
      <c r="BN222" s="19"/>
      <c r="BO222" s="20">
        <f>SUM(BN222*E222*F222*H222*J222*$BO$9)</f>
        <v>0</v>
      </c>
      <c r="BP222" s="19"/>
      <c r="BQ222" s="20">
        <f>SUM(BP222*E222*F222*H222*J222*$BQ$9)</f>
        <v>0</v>
      </c>
      <c r="BR222" s="19"/>
      <c r="BS222" s="20">
        <f>SUM(BR222*E222*F222*H222*J222*$BS$9)</f>
        <v>0</v>
      </c>
      <c r="BT222" s="19"/>
      <c r="BU222" s="20">
        <f>SUM(BT222*E222*F222*H222*J222*$BU$9)</f>
        <v>0</v>
      </c>
      <c r="BV222" s="19"/>
      <c r="BW222" s="20">
        <f>SUM(BV222*E222*F222*H222*J222*$BW$9)</f>
        <v>0</v>
      </c>
      <c r="BX222" s="23"/>
      <c r="BY222" s="24">
        <f>BX222*E222*F222*H222*J222*$BY$9</f>
        <v>0</v>
      </c>
      <c r="BZ222" s="19">
        <v>0</v>
      </c>
      <c r="CA222" s="20">
        <f>SUM(BZ222*E222*F222*H222*J222*$CA$9)</f>
        <v>0</v>
      </c>
      <c r="CB222" s="21">
        <v>0</v>
      </c>
      <c r="CC222" s="20">
        <f>SUM(CB222*E222*F222*H222*J222*$CC$9)</f>
        <v>0</v>
      </c>
      <c r="CD222" s="19">
        <v>0</v>
      </c>
      <c r="CE222" s="20">
        <f>SUM(CD222*E222*F222*H222*J222*$CE$9)</f>
        <v>0</v>
      </c>
      <c r="CF222" s="19">
        <v>0</v>
      </c>
      <c r="CG222" s="20">
        <f>SUM(CF222*E222*F222*H222*J222*$CG$9)</f>
        <v>0</v>
      </c>
      <c r="CH222" s="19"/>
      <c r="CI222" s="20">
        <f>CH222*E222*F222*H222*J222*$CI$9</f>
        <v>0</v>
      </c>
      <c r="CJ222" s="19"/>
      <c r="CK222" s="20">
        <f>SUM(CJ222*E222*F222*H222*J222*$CK$9)</f>
        <v>0</v>
      </c>
      <c r="CL222" s="21">
        <v>0</v>
      </c>
      <c r="CM222" s="20">
        <f>SUM(CL222*E222*F222*H222*K222*$CM$9)</f>
        <v>0</v>
      </c>
      <c r="CN222" s="19">
        <v>0</v>
      </c>
      <c r="CO222" s="20">
        <f>SUM(CN222*E222*F222*H222*K222*$CO$9)</f>
        <v>0</v>
      </c>
      <c r="CP222" s="19">
        <v>0</v>
      </c>
      <c r="CQ222" s="20">
        <f>SUM(CP222*E222*F222*H222*K222*$CQ$9)</f>
        <v>0</v>
      </c>
      <c r="CR222" s="21"/>
      <c r="CS222" s="20">
        <f>SUM(CR222*E222*F222*H222*K222*$CS$9)</f>
        <v>0</v>
      </c>
      <c r="CT222" s="21">
        <v>0</v>
      </c>
      <c r="CU222" s="20">
        <f>SUM(CT222*E222*F222*H222*K222*$CU$9)</f>
        <v>0</v>
      </c>
      <c r="CV222" s="21"/>
      <c r="CW222" s="20">
        <f>SUM(CV222*E222*F222*H222*K222*$CW$9)</f>
        <v>0</v>
      </c>
      <c r="CX222" s="19"/>
      <c r="CY222" s="20">
        <f>SUM(CX222*E222*F222*H222*K222*$CY$9)</f>
        <v>0</v>
      </c>
      <c r="CZ222" s="19"/>
      <c r="DA222" s="20">
        <f>SUM(CZ222*E222*F222*H222*K222*$DA$9)</f>
        <v>0</v>
      </c>
      <c r="DB222" s="19">
        <v>0</v>
      </c>
      <c r="DC222" s="20">
        <f>SUM(DB222*E222*F222*H222*K222*$DC$9)</f>
        <v>0</v>
      </c>
      <c r="DD222" s="21"/>
      <c r="DE222" s="20">
        <f>SUM(DD222*E222*F222*H222*K222*$DE$9)</f>
        <v>0</v>
      </c>
      <c r="DF222" s="19">
        <v>30</v>
      </c>
      <c r="DG222" s="20">
        <f>SUM(DF222*E222*F222*H222*K222*$DG$9)</f>
        <v>617202.43200000003</v>
      </c>
      <c r="DH222" s="19">
        <v>0</v>
      </c>
      <c r="DI222" s="20">
        <f>SUM(DH222*E222*F222*H222*K222*$DI$9)</f>
        <v>0</v>
      </c>
      <c r="DJ222" s="19">
        <v>0</v>
      </c>
      <c r="DK222" s="20">
        <f>SUM(DJ222*E222*F222*H222*K222*$DK$9)</f>
        <v>0</v>
      </c>
      <c r="DL222" s="19"/>
      <c r="DM222" s="21">
        <f>SUM(DL222*E222*F222*H222*K222*$DM$9)</f>
        <v>0</v>
      </c>
      <c r="DN222" s="19"/>
      <c r="DO222" s="20">
        <f>SUM(DN222*E222*F222*H222*K222*$DO$9)</f>
        <v>0</v>
      </c>
      <c r="DP222" s="19"/>
      <c r="DQ222" s="20">
        <f>DP222*E222*F222*H222*K222*$DQ$9</f>
        <v>0</v>
      </c>
      <c r="DR222" s="19"/>
      <c r="DS222" s="20">
        <f>SUM(DR222*E222*F222*H222*K222*$DS$9)</f>
        <v>0</v>
      </c>
      <c r="DT222" s="19">
        <v>0</v>
      </c>
      <c r="DU222" s="20">
        <f>SUM(DT222*E222*F222*H222*K222*$DU$9)</f>
        <v>0</v>
      </c>
      <c r="DV222" s="19">
        <v>0</v>
      </c>
      <c r="DW222" s="20">
        <f>SUM(DV222*E222*F222*H222*L222*$DW$9)</f>
        <v>0</v>
      </c>
      <c r="DX222" s="19"/>
      <c r="DY222" s="20">
        <f>SUM(DX222*E222*F222*H222*M222*$DY$9)</f>
        <v>0</v>
      </c>
      <c r="DZ222" s="19"/>
      <c r="EA222" s="20">
        <f>SUM(DZ222*E222*F222*H222*J222*$EA$9)</f>
        <v>0</v>
      </c>
      <c r="EB222" s="19"/>
      <c r="EC222" s="20">
        <f>SUM(EB222*E222*F222*H222*J222*$EC$9)</f>
        <v>0</v>
      </c>
      <c r="ED222" s="19"/>
      <c r="EE222" s="20">
        <f>SUM(ED222*E222*F222*H222*J222*$EE$9)</f>
        <v>0</v>
      </c>
      <c r="EF222" s="19"/>
      <c r="EG222" s="20">
        <f>SUM(EF222*E222*F222*H222*J222*$EG$9)</f>
        <v>0</v>
      </c>
      <c r="EH222" s="19"/>
      <c r="EI222" s="20">
        <f>EH222*E222*F222*H222*J222*$EI$9</f>
        <v>0</v>
      </c>
      <c r="EJ222" s="19"/>
      <c r="EK222" s="20">
        <f>EJ222*E222*F222*H222*J222*$EK$9</f>
        <v>0</v>
      </c>
      <c r="EL222" s="19"/>
      <c r="EM222" s="20"/>
      <c r="EN222" s="25"/>
      <c r="EO222" s="25"/>
      <c r="EP222" s="26">
        <f t="shared" ref="EP222:EQ224" si="597">SUM(N222,X222,P222,R222,Z222,T222,V222,AD222,AF222,AH222,AJ222,AL222,AR222,AT222,AV222,AP222,CL222,CR222,CV222,BZ222,CB222,DB222,DD222,DF222,DH222,DJ222,DL222,DN222,AX222,AN222,AZ222,BB222,BD222,BF222,BH222,BJ222,BL222,BN222,BP222,BR222,BT222,ED222,EF222,DZ222,EB222,BV222,BX222,CT222,CN222,CP222,CX222,CZ222,CD222,CF222,CH222,CJ222,DP222,DR222,DT222,DV222,DX222,EH222,EJ222,EL222)</f>
        <v>30</v>
      </c>
      <c r="EQ222" s="26">
        <f t="shared" si="597"/>
        <v>617202.43200000003</v>
      </c>
    </row>
    <row r="223" spans="1:147" ht="30" customHeight="1" x14ac:dyDescent="0.25">
      <c r="A223" s="13"/>
      <c r="B223" s="13">
        <v>151</v>
      </c>
      <c r="C223" s="126" t="s">
        <v>607</v>
      </c>
      <c r="D223" s="63" t="s">
        <v>608</v>
      </c>
      <c r="E223" s="15">
        <v>13916</v>
      </c>
      <c r="F223" s="16">
        <v>0.92</v>
      </c>
      <c r="G223" s="17"/>
      <c r="H223" s="49">
        <v>1</v>
      </c>
      <c r="I223" s="50"/>
      <c r="J223" s="48">
        <v>1.4</v>
      </c>
      <c r="K223" s="48">
        <v>1.68</v>
      </c>
      <c r="L223" s="48">
        <v>2.23</v>
      </c>
      <c r="M223" s="51">
        <v>2.57</v>
      </c>
      <c r="N223" s="19"/>
      <c r="O223" s="20">
        <f>N223*E223*F223*H223*J223*$O$9</f>
        <v>0</v>
      </c>
      <c r="P223" s="52"/>
      <c r="Q223" s="20">
        <f>P223*E223*F223*H223*J223*$Q$9</f>
        <v>0</v>
      </c>
      <c r="R223" s="21"/>
      <c r="S223" s="21">
        <f>R223*E223*F223*H223*J223*$S$9</f>
        <v>0</v>
      </c>
      <c r="T223" s="19"/>
      <c r="U223" s="20">
        <f>SUM(T223*E223*F223*H223*J223*$U$9)</f>
        <v>0</v>
      </c>
      <c r="V223" s="19"/>
      <c r="W223" s="21">
        <f>SUM(V223*E223*F223*H223*J223*$W$9)</f>
        <v>0</v>
      </c>
      <c r="X223" s="19"/>
      <c r="Y223" s="20">
        <f>SUM(X223*E223*F223*H223*J223*$Y$9)</f>
        <v>0</v>
      </c>
      <c r="Z223" s="21"/>
      <c r="AA223" s="20">
        <f>SUM(Z223*E223*F223*H223*J223*$AA$9)</f>
        <v>0</v>
      </c>
      <c r="AB223" s="20"/>
      <c r="AC223" s="20"/>
      <c r="AD223" s="21"/>
      <c r="AE223" s="20">
        <f>SUM(AD223*E223*F223*H223*J223*$AE$9)</f>
        <v>0</v>
      </c>
      <c r="AF223" s="21"/>
      <c r="AG223" s="20">
        <f>SUM(AF223*E223*F223*H223*K223*$AG$9)</f>
        <v>0</v>
      </c>
      <c r="AH223" s="21"/>
      <c r="AI223" s="20">
        <f>SUM(AH223*E223*F223*H223*K223*$AI$9)</f>
        <v>0</v>
      </c>
      <c r="AJ223" s="19"/>
      <c r="AK223" s="20">
        <f>SUM(AJ223*E223*F223*H223*J223*$AK$9)</f>
        <v>0</v>
      </c>
      <c r="AL223" s="21"/>
      <c r="AM223" s="21">
        <f>SUM(AL223*E223*F223*H223*J223*$AM$9)</f>
        <v>0</v>
      </c>
      <c r="AN223" s="19"/>
      <c r="AO223" s="20">
        <f>SUM(AN223*E223*F223*H223*J223*$AO$9)</f>
        <v>0</v>
      </c>
      <c r="AP223" s="19"/>
      <c r="AQ223" s="20">
        <f>SUM(AP223*E223*F223*H223*J223*$AQ$9)</f>
        <v>0</v>
      </c>
      <c r="AR223" s="21"/>
      <c r="AS223" s="20">
        <f>SUM(E223*F223*H223*J223*AR223*$AS$9)</f>
        <v>0</v>
      </c>
      <c r="AT223" s="21"/>
      <c r="AU223" s="20">
        <f>SUM(AT223*E223*F223*H223*J223*$AU$9)</f>
        <v>0</v>
      </c>
      <c r="AV223" s="19"/>
      <c r="AW223" s="20">
        <f>SUM(AV223*E223*F223*H223*J223*$AW$9)</f>
        <v>0</v>
      </c>
      <c r="AX223" s="19"/>
      <c r="AY223" s="21">
        <f>SUM(AX223*E223*F223*H223*J223*$AY$9)</f>
        <v>0</v>
      </c>
      <c r="AZ223" s="19"/>
      <c r="BA223" s="20">
        <f>SUM(AZ223*E223*F223*H223*J223*$BA$9)</f>
        <v>0</v>
      </c>
      <c r="BB223" s="19"/>
      <c r="BC223" s="20">
        <f>SUM(BB223*E223*F223*H223*J223*$BC$9)</f>
        <v>0</v>
      </c>
      <c r="BD223" s="19"/>
      <c r="BE223" s="20">
        <f>SUM(BD223*E223*F223*H223*J223*$BE$9)</f>
        <v>0</v>
      </c>
      <c r="BF223" s="19"/>
      <c r="BG223" s="20">
        <f>SUM(BF223*E223*F223*H223*J223*$BG$9)</f>
        <v>0</v>
      </c>
      <c r="BH223" s="19"/>
      <c r="BI223" s="20">
        <f>BH223*E223*F223*H223*J223*$BI$9</f>
        <v>0</v>
      </c>
      <c r="BJ223" s="19"/>
      <c r="BK223" s="20">
        <f>BJ223*E223*F223*H223*J223*$BK$9</f>
        <v>0</v>
      </c>
      <c r="BL223" s="19"/>
      <c r="BM223" s="20">
        <f>BL223*E223*F223*H223*J223*$BM$9</f>
        <v>0</v>
      </c>
      <c r="BN223" s="19"/>
      <c r="BO223" s="20">
        <f>SUM(BN223*E223*F223*H223*J223*$BO$9)</f>
        <v>0</v>
      </c>
      <c r="BP223" s="19"/>
      <c r="BQ223" s="20">
        <f>SUM(BP223*E223*F223*H223*J223*$BQ$9)</f>
        <v>0</v>
      </c>
      <c r="BR223" s="19"/>
      <c r="BS223" s="20">
        <f>SUM(BR223*E223*F223*H223*J223*$BS$9)</f>
        <v>0</v>
      </c>
      <c r="BT223" s="19"/>
      <c r="BU223" s="20">
        <f>SUM(BT223*E223*F223*H223*J223*$BU$9)</f>
        <v>0</v>
      </c>
      <c r="BV223" s="19"/>
      <c r="BW223" s="20">
        <f>SUM(BV223*E223*F223*H223*J223*$BW$9)</f>
        <v>0</v>
      </c>
      <c r="BX223" s="23"/>
      <c r="BY223" s="24">
        <f>BX223*E223*F223*H223*J223*$BY$9</f>
        <v>0</v>
      </c>
      <c r="BZ223" s="19"/>
      <c r="CA223" s="20">
        <f>SUM(BZ223*E223*F223*H223*J223*$CA$9)</f>
        <v>0</v>
      </c>
      <c r="CB223" s="21"/>
      <c r="CC223" s="20">
        <f>SUM(CB223*E223*F223*H223*J223*$CC$9)</f>
        <v>0</v>
      </c>
      <c r="CD223" s="19"/>
      <c r="CE223" s="20">
        <f>SUM(CD223*E223*F223*H223*J223*$CE$9)</f>
        <v>0</v>
      </c>
      <c r="CF223" s="19"/>
      <c r="CG223" s="20">
        <f>SUM(CF223*E223*F223*H223*J223*$CG$9)</f>
        <v>0</v>
      </c>
      <c r="CH223" s="19"/>
      <c r="CI223" s="20">
        <f>CH223*E223*F223*H223*J223*$CI$9</f>
        <v>0</v>
      </c>
      <c r="CJ223" s="19"/>
      <c r="CK223" s="20">
        <f>SUM(CJ223*E223*F223*H223*J223*$CK$9)</f>
        <v>0</v>
      </c>
      <c r="CL223" s="21"/>
      <c r="CM223" s="20">
        <f>SUM(CL223*E223*F223*H223*K223*$CM$9)</f>
        <v>0</v>
      </c>
      <c r="CN223" s="19"/>
      <c r="CO223" s="20">
        <f>SUM(CN223*E223*F223*H223*K223*$CO$9)</f>
        <v>0</v>
      </c>
      <c r="CP223" s="19"/>
      <c r="CQ223" s="20">
        <f>SUM(CP223*E223*F223*H223*K223*$CQ$9)</f>
        <v>0</v>
      </c>
      <c r="CR223" s="21"/>
      <c r="CS223" s="20">
        <f>SUM(CR223*E223*F223*H223*K223*$CS$9)</f>
        <v>0</v>
      </c>
      <c r="CT223" s="21"/>
      <c r="CU223" s="20">
        <f>SUM(CT223*E223*F223*H223*K223*$CU$9)</f>
        <v>0</v>
      </c>
      <c r="CV223" s="21"/>
      <c r="CW223" s="20">
        <f>SUM(CV223*E223*F223*H223*K223*$CW$9)</f>
        <v>0</v>
      </c>
      <c r="CX223" s="19"/>
      <c r="CY223" s="20">
        <f>SUM(CX223*E223*F223*H223*K223*$CY$9)</f>
        <v>0</v>
      </c>
      <c r="CZ223" s="19"/>
      <c r="DA223" s="20">
        <f>SUM(CZ223*E223*F223*H223*K223*$DA$9)</f>
        <v>0</v>
      </c>
      <c r="DB223" s="19"/>
      <c r="DC223" s="20">
        <f>SUM(DB223*E223*F223*H223*K223*$DC$9)</f>
        <v>0</v>
      </c>
      <c r="DD223" s="21"/>
      <c r="DE223" s="20">
        <f>SUM(DD223*E223*F223*H223*K223*$DE$9)</f>
        <v>0</v>
      </c>
      <c r="DF223" s="19"/>
      <c r="DG223" s="20">
        <f>SUM(DF223*E223*F223*H223*K223*$DG$9)</f>
        <v>0</v>
      </c>
      <c r="DH223" s="19"/>
      <c r="DI223" s="20">
        <f>SUM(DH223*E223*F223*H223*K223*$DI$9)</f>
        <v>0</v>
      </c>
      <c r="DJ223" s="19"/>
      <c r="DK223" s="20">
        <f>SUM(DJ223*E223*F223*H223*K223*$DK$9)</f>
        <v>0</v>
      </c>
      <c r="DL223" s="19"/>
      <c r="DM223" s="21">
        <f>SUM(DL223*E223*F223*H223*K223*$DM$9)</f>
        <v>0</v>
      </c>
      <c r="DN223" s="19"/>
      <c r="DO223" s="20">
        <f>SUM(DN223*E223*F223*H223*K223*$DO$9)</f>
        <v>0</v>
      </c>
      <c r="DP223" s="19"/>
      <c r="DQ223" s="20">
        <f>DP223*E223*F223*H223*K223*$DQ$9</f>
        <v>0</v>
      </c>
      <c r="DR223" s="19"/>
      <c r="DS223" s="20">
        <f>SUM(DR223*E223*F223*H223*K223*$DS$9)</f>
        <v>0</v>
      </c>
      <c r="DT223" s="19"/>
      <c r="DU223" s="20">
        <f>SUM(DT223*E223*F223*H223*K223*$DU$9)</f>
        <v>0</v>
      </c>
      <c r="DV223" s="19"/>
      <c r="DW223" s="20">
        <f>SUM(DV223*E223*F223*H223*L223*$DW$9)</f>
        <v>0</v>
      </c>
      <c r="DX223" s="19"/>
      <c r="DY223" s="20">
        <f>SUM(DX223*E223*F223*H223*M223*$DY$9)</f>
        <v>0</v>
      </c>
      <c r="DZ223" s="19"/>
      <c r="EA223" s="20">
        <f>SUM(DZ223*E223*F223*H223*J223*$EA$9)</f>
        <v>0</v>
      </c>
      <c r="EB223" s="19"/>
      <c r="EC223" s="20">
        <f>SUM(EB223*E223*F223*H223*J223*$EC$9)</f>
        <v>0</v>
      </c>
      <c r="ED223" s="19"/>
      <c r="EE223" s="20">
        <f>SUM(ED223*E223*F223*H223*J223*$EE$9)</f>
        <v>0</v>
      </c>
      <c r="EF223" s="19"/>
      <c r="EG223" s="20">
        <f>SUM(EF223*E223*F223*H223*J223*$EG$9)</f>
        <v>0</v>
      </c>
      <c r="EH223" s="19"/>
      <c r="EI223" s="20">
        <f>EH223*E223*F223*H223*J223*$EI$9</f>
        <v>0</v>
      </c>
      <c r="EJ223" s="19"/>
      <c r="EK223" s="20">
        <f>EJ223*E223*F223*H223*J223*$EK$9</f>
        <v>0</v>
      </c>
      <c r="EL223" s="19"/>
      <c r="EM223" s="20"/>
      <c r="EN223" s="25"/>
      <c r="EO223" s="25"/>
      <c r="EP223" s="26">
        <f t="shared" si="597"/>
        <v>0</v>
      </c>
      <c r="EQ223" s="26">
        <f t="shared" si="597"/>
        <v>0</v>
      </c>
    </row>
    <row r="224" spans="1:147" ht="30" customHeight="1" x14ac:dyDescent="0.25">
      <c r="A224" s="13"/>
      <c r="B224" s="13">
        <v>152</v>
      </c>
      <c r="C224" s="126" t="s">
        <v>609</v>
      </c>
      <c r="D224" s="63" t="s">
        <v>610</v>
      </c>
      <c r="E224" s="15">
        <v>13916</v>
      </c>
      <c r="F224" s="16">
        <v>1.56</v>
      </c>
      <c r="G224" s="17"/>
      <c r="H224" s="49">
        <v>1</v>
      </c>
      <c r="I224" s="50"/>
      <c r="J224" s="48">
        <v>1.4</v>
      </c>
      <c r="K224" s="48">
        <v>1.68</v>
      </c>
      <c r="L224" s="48">
        <v>2.23</v>
      </c>
      <c r="M224" s="51">
        <v>2.57</v>
      </c>
      <c r="N224" s="19"/>
      <c r="O224" s="20">
        <f>N224*E224*F224*H224*J224*$O$9</f>
        <v>0</v>
      </c>
      <c r="P224" s="52"/>
      <c r="Q224" s="20">
        <f>P224*E224*F224*H224*J224*$Q$9</f>
        <v>0</v>
      </c>
      <c r="R224" s="21"/>
      <c r="S224" s="21">
        <f>R224*E224*F224*H224*J224*$S$9</f>
        <v>0</v>
      </c>
      <c r="T224" s="19"/>
      <c r="U224" s="20">
        <f>SUM(T224*E224*F224*H224*J224*$U$9)</f>
        <v>0</v>
      </c>
      <c r="V224" s="19"/>
      <c r="W224" s="21">
        <f>SUM(V224*E224*F224*H224*J224*$W$9)</f>
        <v>0</v>
      </c>
      <c r="X224" s="19"/>
      <c r="Y224" s="20">
        <f>SUM(X224*E224*F224*H224*J224*$Y$9)</f>
        <v>0</v>
      </c>
      <c r="Z224" s="21"/>
      <c r="AA224" s="20">
        <f>SUM(Z224*E224*F224*H224*J224*$AA$9)</f>
        <v>0</v>
      </c>
      <c r="AB224" s="20"/>
      <c r="AC224" s="20"/>
      <c r="AD224" s="21"/>
      <c r="AE224" s="20">
        <f>SUM(AD224*E224*F224*H224*J224*$AE$9)</f>
        <v>0</v>
      </c>
      <c r="AF224" s="21"/>
      <c r="AG224" s="20">
        <f>SUM(AF224*E224*F224*H224*K224*$AG$9)</f>
        <v>0</v>
      </c>
      <c r="AH224" s="21"/>
      <c r="AI224" s="20">
        <f>SUM(AH224*E224*F224*H224*K224*$AI$9)</f>
        <v>0</v>
      </c>
      <c r="AJ224" s="19"/>
      <c r="AK224" s="20">
        <f>SUM(AJ224*E224*F224*H224*J224*$AK$9)</f>
        <v>0</v>
      </c>
      <c r="AL224" s="21"/>
      <c r="AM224" s="21">
        <f>SUM(AL224*E224*F224*H224*J224*$AM$9)</f>
        <v>0</v>
      </c>
      <c r="AN224" s="19"/>
      <c r="AO224" s="20">
        <f>SUM(AN224*E224*F224*H224*J224*$AO$9)</f>
        <v>0</v>
      </c>
      <c r="AP224" s="55"/>
      <c r="AQ224" s="20">
        <f>SUM(AP224*E224*F224*H224*J224*$AQ$9)</f>
        <v>0</v>
      </c>
      <c r="AR224" s="21"/>
      <c r="AS224" s="20">
        <f>SUM(E224*F224*H224*J224*AR224*$AS$9)</f>
        <v>0</v>
      </c>
      <c r="AT224" s="21"/>
      <c r="AU224" s="20">
        <f>SUM(AT224*E224*F224*H224*J224*$AU$9)</f>
        <v>0</v>
      </c>
      <c r="AV224" s="19"/>
      <c r="AW224" s="20">
        <f>SUM(AV224*E224*F224*H224*J224*$AW$9)</f>
        <v>0</v>
      </c>
      <c r="AX224" s="19"/>
      <c r="AY224" s="21">
        <f>SUM(AX224*E224*F224*H224*J224*$AY$9)</f>
        <v>0</v>
      </c>
      <c r="AZ224" s="19"/>
      <c r="BA224" s="20">
        <f>SUM(AZ224*E224*F224*H224*J224*$BA$9)</f>
        <v>0</v>
      </c>
      <c r="BB224" s="19"/>
      <c r="BC224" s="20">
        <f>SUM(BB224*E224*F224*H224*J224*$BC$9)</f>
        <v>0</v>
      </c>
      <c r="BD224" s="19"/>
      <c r="BE224" s="20">
        <f>SUM(BD224*E224*F224*H224*J224*$BE$9)</f>
        <v>0</v>
      </c>
      <c r="BF224" s="19"/>
      <c r="BG224" s="20">
        <f>SUM(BF224*E224*F224*H224*J224*$BG$9)</f>
        <v>0</v>
      </c>
      <c r="BH224" s="19"/>
      <c r="BI224" s="20">
        <f>BH224*E224*F224*H224*J224*$BI$9</f>
        <v>0</v>
      </c>
      <c r="BJ224" s="19"/>
      <c r="BK224" s="20">
        <f>BJ224*E224*F224*H224*J224*$BK$9</f>
        <v>0</v>
      </c>
      <c r="BL224" s="19"/>
      <c r="BM224" s="20">
        <f>BL224*E224*F224*H224*J224*$BM$9</f>
        <v>0</v>
      </c>
      <c r="BN224" s="19"/>
      <c r="BO224" s="20">
        <f>SUM(BN224*E224*F224*H224*J224*$BO$9)</f>
        <v>0</v>
      </c>
      <c r="BP224" s="19"/>
      <c r="BQ224" s="20">
        <f>SUM(BP224*E224*F224*H224*J224*$BQ$9)</f>
        <v>0</v>
      </c>
      <c r="BR224" s="19"/>
      <c r="BS224" s="20">
        <f>SUM(BR224*E224*F224*H224*J224*$BS$9)</f>
        <v>0</v>
      </c>
      <c r="BT224" s="19"/>
      <c r="BU224" s="20">
        <f>SUM(BT224*E224*F224*H224*J224*$BU$9)</f>
        <v>0</v>
      </c>
      <c r="BV224" s="19"/>
      <c r="BW224" s="20">
        <f>SUM(BV224*E224*F224*H224*J224*$BW$9)</f>
        <v>0</v>
      </c>
      <c r="BX224" s="23"/>
      <c r="BY224" s="24">
        <f>BX224*E224*F224*H224*J224*$BY$9</f>
        <v>0</v>
      </c>
      <c r="BZ224" s="19"/>
      <c r="CA224" s="20">
        <f>SUM(BZ224*E224*F224*H224*J224*$CA$9)</f>
        <v>0</v>
      </c>
      <c r="CB224" s="21"/>
      <c r="CC224" s="20">
        <f>SUM(CB224*E224*F224*H224*J224*$CC$9)</f>
        <v>0</v>
      </c>
      <c r="CD224" s="19"/>
      <c r="CE224" s="20">
        <f>SUM(CD224*E224*F224*H224*J224*$CE$9)</f>
        <v>0</v>
      </c>
      <c r="CF224" s="19"/>
      <c r="CG224" s="20">
        <f>SUM(CF224*E224*F224*H224*J224*$CG$9)</f>
        <v>0</v>
      </c>
      <c r="CH224" s="19"/>
      <c r="CI224" s="20">
        <f>CH224*E224*F224*H224*J224*$CI$9</f>
        <v>0</v>
      </c>
      <c r="CJ224" s="19"/>
      <c r="CK224" s="20">
        <f>SUM(CJ224*E224*F224*H224*J224*$CK$9)</f>
        <v>0</v>
      </c>
      <c r="CL224" s="21"/>
      <c r="CM224" s="20">
        <f>SUM(CL224*E224*F224*H224*K224*$CM$9)</f>
        <v>0</v>
      </c>
      <c r="CN224" s="19"/>
      <c r="CO224" s="20">
        <f>SUM(CN224*E224*F224*H224*K224*$CO$9)</f>
        <v>0</v>
      </c>
      <c r="CP224" s="19"/>
      <c r="CQ224" s="20">
        <f>SUM(CP224*E224*F224*H224*K224*$CQ$9)</f>
        <v>0</v>
      </c>
      <c r="CR224" s="21"/>
      <c r="CS224" s="20">
        <f>SUM(CR224*E224*F224*H224*K224*$CS$9)</f>
        <v>0</v>
      </c>
      <c r="CT224" s="21"/>
      <c r="CU224" s="20">
        <f>SUM(CT224*E224*F224*H224*K224*$CU$9)</f>
        <v>0</v>
      </c>
      <c r="CV224" s="21"/>
      <c r="CW224" s="20">
        <f>SUM(CV224*E224*F224*H224*K224*$CW$9)</f>
        <v>0</v>
      </c>
      <c r="CX224" s="19"/>
      <c r="CY224" s="20">
        <f>SUM(CX224*E224*F224*H224*K224*$CY$9)</f>
        <v>0</v>
      </c>
      <c r="CZ224" s="19"/>
      <c r="DA224" s="20">
        <f>SUM(CZ224*E224*F224*H224*K224*$DA$9)</f>
        <v>0</v>
      </c>
      <c r="DB224" s="19"/>
      <c r="DC224" s="20">
        <f>SUM(DB224*E224*F224*H224*K224*$DC$9)</f>
        <v>0</v>
      </c>
      <c r="DD224" s="21"/>
      <c r="DE224" s="20">
        <f>SUM(DD224*E224*F224*H224*K224*$DE$9)</f>
        <v>0</v>
      </c>
      <c r="DF224" s="19"/>
      <c r="DG224" s="20">
        <f>SUM(DF224*E224*F224*H224*K224*$DG$9)</f>
        <v>0</v>
      </c>
      <c r="DH224" s="19"/>
      <c r="DI224" s="20">
        <f>SUM(DH224*E224*F224*H224*K224*$DI$9)</f>
        <v>0</v>
      </c>
      <c r="DJ224" s="19"/>
      <c r="DK224" s="20">
        <f>SUM(DJ224*E224*F224*H224*K224*$DK$9)</f>
        <v>0</v>
      </c>
      <c r="DL224" s="19"/>
      <c r="DM224" s="21">
        <f>SUM(DL224*E224*F224*H224*K224*$DM$9)</f>
        <v>0</v>
      </c>
      <c r="DN224" s="19"/>
      <c r="DO224" s="20">
        <f>SUM(DN224*E224*F224*H224*K224*$DO$9)</f>
        <v>0</v>
      </c>
      <c r="DP224" s="19"/>
      <c r="DQ224" s="20">
        <f>DP224*E224*F224*H224*K224*$DQ$9</f>
        <v>0</v>
      </c>
      <c r="DR224" s="19"/>
      <c r="DS224" s="20">
        <f>SUM(DR224*E224*F224*H224*K224*$DS$9)</f>
        <v>0</v>
      </c>
      <c r="DT224" s="19"/>
      <c r="DU224" s="20">
        <f>SUM(DT224*E224*F224*H224*K224*$DU$9)</f>
        <v>0</v>
      </c>
      <c r="DV224" s="19"/>
      <c r="DW224" s="20">
        <f>SUM(DV224*E224*F224*H224*L224*$DW$9)</f>
        <v>0</v>
      </c>
      <c r="DX224" s="19"/>
      <c r="DY224" s="20">
        <f>SUM(DX224*E224*F224*H224*M224*$DY$9)</f>
        <v>0</v>
      </c>
      <c r="DZ224" s="55"/>
      <c r="EA224" s="20">
        <f>SUM(DZ224*E224*F224*H224*J224*$EA$9)</f>
        <v>0</v>
      </c>
      <c r="EB224" s="19"/>
      <c r="EC224" s="20">
        <f>SUM(EB224*E224*F224*H224*J224*$EC$9)</f>
        <v>0</v>
      </c>
      <c r="ED224" s="19"/>
      <c r="EE224" s="20">
        <f>SUM(ED224*E224*F224*H224*J224*$EE$9)</f>
        <v>0</v>
      </c>
      <c r="EF224" s="19"/>
      <c r="EG224" s="20">
        <f>SUM(EF224*E224*F224*H224*J224*$EG$9)</f>
        <v>0</v>
      </c>
      <c r="EH224" s="19"/>
      <c r="EI224" s="20">
        <f>EH224*E224*F224*H224*J224*$EI$9</f>
        <v>0</v>
      </c>
      <c r="EJ224" s="19"/>
      <c r="EK224" s="20">
        <f>EJ224*E224*F224*H224*J224*$EK$9</f>
        <v>0</v>
      </c>
      <c r="EL224" s="19"/>
      <c r="EM224" s="20"/>
      <c r="EN224" s="25"/>
      <c r="EO224" s="25"/>
      <c r="EP224" s="26">
        <f t="shared" si="597"/>
        <v>0</v>
      </c>
      <c r="EQ224" s="26">
        <f t="shared" si="597"/>
        <v>0</v>
      </c>
    </row>
    <row r="225" spans="1:147" ht="15" customHeight="1" x14ac:dyDescent="0.25">
      <c r="A225" s="182">
        <v>35</v>
      </c>
      <c r="B225" s="182"/>
      <c r="C225" s="201" t="s">
        <v>611</v>
      </c>
      <c r="D225" s="199" t="s">
        <v>612</v>
      </c>
      <c r="E225" s="189">
        <v>13916</v>
      </c>
      <c r="F225" s="190"/>
      <c r="G225" s="191"/>
      <c r="H225" s="185"/>
      <c r="I225" s="193"/>
      <c r="J225" s="196">
        <v>1.4</v>
      </c>
      <c r="K225" s="196">
        <v>1.68</v>
      </c>
      <c r="L225" s="196">
        <v>2.23</v>
      </c>
      <c r="M225" s="195">
        <v>2.57</v>
      </c>
      <c r="N225" s="55">
        <f>SUM(N226:N229)</f>
        <v>0</v>
      </c>
      <c r="O225" s="55">
        <f t="shared" ref="O225:BZ225" si="598">SUM(O226:O229)</f>
        <v>0</v>
      </c>
      <c r="P225" s="55">
        <f t="shared" si="598"/>
        <v>0</v>
      </c>
      <c r="Q225" s="55">
        <f t="shared" si="598"/>
        <v>0</v>
      </c>
      <c r="R225" s="55">
        <f t="shared" si="598"/>
        <v>0</v>
      </c>
      <c r="S225" s="55">
        <f t="shared" si="598"/>
        <v>0</v>
      </c>
      <c r="T225" s="187">
        <f t="shared" si="598"/>
        <v>0</v>
      </c>
      <c r="U225" s="187">
        <f t="shared" si="598"/>
        <v>0</v>
      </c>
      <c r="V225" s="55">
        <f t="shared" si="598"/>
        <v>0</v>
      </c>
      <c r="W225" s="55">
        <f t="shared" si="598"/>
        <v>0</v>
      </c>
      <c r="X225" s="55">
        <f t="shared" si="598"/>
        <v>0</v>
      </c>
      <c r="Y225" s="55">
        <f t="shared" si="598"/>
        <v>0</v>
      </c>
      <c r="Z225" s="55">
        <f t="shared" si="598"/>
        <v>15</v>
      </c>
      <c r="AA225" s="55">
        <f t="shared" si="598"/>
        <v>315614.88</v>
      </c>
      <c r="AB225" s="55">
        <f t="shared" si="598"/>
        <v>0</v>
      </c>
      <c r="AC225" s="55">
        <f t="shared" si="598"/>
        <v>0</v>
      </c>
      <c r="AD225" s="55">
        <f t="shared" si="598"/>
        <v>150</v>
      </c>
      <c r="AE225" s="55">
        <f t="shared" si="598"/>
        <v>3156148.8</v>
      </c>
      <c r="AF225" s="55">
        <f t="shared" si="598"/>
        <v>0</v>
      </c>
      <c r="AG225" s="55">
        <f t="shared" si="598"/>
        <v>0</v>
      </c>
      <c r="AH225" s="55">
        <f t="shared" si="598"/>
        <v>13</v>
      </c>
      <c r="AI225" s="55">
        <f t="shared" si="598"/>
        <v>328239.47519999999</v>
      </c>
      <c r="AJ225" s="55">
        <f t="shared" si="598"/>
        <v>0</v>
      </c>
      <c r="AK225" s="55">
        <f t="shared" si="598"/>
        <v>0</v>
      </c>
      <c r="AL225" s="55">
        <f t="shared" si="598"/>
        <v>0</v>
      </c>
      <c r="AM225" s="55">
        <f t="shared" si="598"/>
        <v>0</v>
      </c>
      <c r="AN225" s="55">
        <f t="shared" si="598"/>
        <v>0</v>
      </c>
      <c r="AO225" s="55">
        <f t="shared" si="598"/>
        <v>0</v>
      </c>
      <c r="AP225" s="187">
        <f t="shared" si="598"/>
        <v>49</v>
      </c>
      <c r="AQ225" s="187">
        <f t="shared" si="598"/>
        <v>1346039.0159999998</v>
      </c>
      <c r="AR225" s="55">
        <f t="shared" si="598"/>
        <v>0</v>
      </c>
      <c r="AS225" s="55">
        <f t="shared" si="598"/>
        <v>0</v>
      </c>
      <c r="AT225" s="55">
        <f t="shared" si="598"/>
        <v>0</v>
      </c>
      <c r="AU225" s="55">
        <f t="shared" si="598"/>
        <v>0</v>
      </c>
      <c r="AV225" s="55">
        <f t="shared" si="598"/>
        <v>0</v>
      </c>
      <c r="AW225" s="55">
        <f t="shared" si="598"/>
        <v>0</v>
      </c>
      <c r="AX225" s="187">
        <f t="shared" si="598"/>
        <v>200</v>
      </c>
      <c r="AY225" s="187">
        <f t="shared" si="598"/>
        <v>4208198.3999999994</v>
      </c>
      <c r="AZ225" s="55">
        <f t="shared" si="598"/>
        <v>350</v>
      </c>
      <c r="BA225" s="55">
        <f t="shared" si="598"/>
        <v>7364347.1999999993</v>
      </c>
      <c r="BB225" s="55">
        <f t="shared" si="598"/>
        <v>394</v>
      </c>
      <c r="BC225" s="55">
        <f t="shared" si="598"/>
        <v>8367301.1519999988</v>
      </c>
      <c r="BD225" s="55">
        <f t="shared" si="598"/>
        <v>240</v>
      </c>
      <c r="BE225" s="55">
        <f t="shared" si="598"/>
        <v>5049838.08</v>
      </c>
      <c r="BF225" s="55">
        <f t="shared" si="598"/>
        <v>7</v>
      </c>
      <c r="BG225" s="55">
        <f t="shared" si="598"/>
        <v>147286.94399999999</v>
      </c>
      <c r="BH225" s="55">
        <f t="shared" si="598"/>
        <v>350</v>
      </c>
      <c r="BI225" s="55">
        <f t="shared" si="598"/>
        <v>7364347.1999999993</v>
      </c>
      <c r="BJ225" s="55">
        <f t="shared" si="598"/>
        <v>142</v>
      </c>
      <c r="BK225" s="55">
        <f t="shared" si="598"/>
        <v>2994250.0559999999</v>
      </c>
      <c r="BL225" s="55">
        <f t="shared" si="598"/>
        <v>30</v>
      </c>
      <c r="BM225" s="55">
        <f t="shared" si="598"/>
        <v>631229.76</v>
      </c>
      <c r="BN225" s="55">
        <f t="shared" si="598"/>
        <v>0</v>
      </c>
      <c r="BO225" s="55">
        <f t="shared" si="598"/>
        <v>0</v>
      </c>
      <c r="BP225" s="55">
        <f t="shared" si="598"/>
        <v>0</v>
      </c>
      <c r="BQ225" s="55">
        <f t="shared" si="598"/>
        <v>0</v>
      </c>
      <c r="BR225" s="55">
        <f t="shared" si="598"/>
        <v>0</v>
      </c>
      <c r="BS225" s="55">
        <f t="shared" si="598"/>
        <v>0</v>
      </c>
      <c r="BT225" s="55">
        <f t="shared" si="598"/>
        <v>0</v>
      </c>
      <c r="BU225" s="55">
        <f t="shared" si="598"/>
        <v>0</v>
      </c>
      <c r="BV225" s="55">
        <f t="shared" si="598"/>
        <v>11</v>
      </c>
      <c r="BW225" s="55">
        <f t="shared" si="598"/>
        <v>231450.91200000001</v>
      </c>
      <c r="BX225" s="55">
        <f t="shared" si="598"/>
        <v>0</v>
      </c>
      <c r="BY225" s="55">
        <f t="shared" si="598"/>
        <v>0</v>
      </c>
      <c r="BZ225" s="55">
        <f t="shared" si="598"/>
        <v>70</v>
      </c>
      <c r="CA225" s="55">
        <f t="shared" ref="CA225:EL225" si="599">SUM(CA226:CA229)</f>
        <v>1472869.44</v>
      </c>
      <c r="CB225" s="55">
        <f t="shared" si="599"/>
        <v>200</v>
      </c>
      <c r="CC225" s="55">
        <f t="shared" si="599"/>
        <v>4208198.3999999994</v>
      </c>
      <c r="CD225" s="187">
        <f t="shared" si="599"/>
        <v>42</v>
      </c>
      <c r="CE225" s="187">
        <f t="shared" si="599"/>
        <v>883721.66399999999</v>
      </c>
      <c r="CF225" s="55">
        <f t="shared" si="599"/>
        <v>0</v>
      </c>
      <c r="CG225" s="55">
        <f t="shared" si="599"/>
        <v>0</v>
      </c>
      <c r="CH225" s="55">
        <f t="shared" si="599"/>
        <v>30</v>
      </c>
      <c r="CI225" s="55">
        <f t="shared" si="599"/>
        <v>631229.76</v>
      </c>
      <c r="CJ225" s="55">
        <f t="shared" si="599"/>
        <v>39</v>
      </c>
      <c r="CK225" s="55">
        <f t="shared" si="599"/>
        <v>820598.68799999997</v>
      </c>
      <c r="CL225" s="55">
        <f t="shared" si="599"/>
        <v>0</v>
      </c>
      <c r="CM225" s="55">
        <f t="shared" si="599"/>
        <v>0</v>
      </c>
      <c r="CN225" s="55">
        <f t="shared" si="599"/>
        <v>30</v>
      </c>
      <c r="CO225" s="55">
        <f t="shared" si="599"/>
        <v>757475.71200000006</v>
      </c>
      <c r="CP225" s="55">
        <f t="shared" si="599"/>
        <v>0</v>
      </c>
      <c r="CQ225" s="55">
        <f t="shared" si="599"/>
        <v>0</v>
      </c>
      <c r="CR225" s="55">
        <f t="shared" si="599"/>
        <v>170</v>
      </c>
      <c r="CS225" s="55">
        <f t="shared" si="599"/>
        <v>4292362.3679999998</v>
      </c>
      <c r="CT225" s="55">
        <f t="shared" si="599"/>
        <v>0</v>
      </c>
      <c r="CU225" s="55">
        <f t="shared" si="599"/>
        <v>0</v>
      </c>
      <c r="CV225" s="55">
        <f t="shared" si="599"/>
        <v>0</v>
      </c>
      <c r="CW225" s="55">
        <f t="shared" si="599"/>
        <v>0</v>
      </c>
      <c r="CX225" s="55">
        <f t="shared" si="599"/>
        <v>30</v>
      </c>
      <c r="CY225" s="55">
        <f t="shared" si="599"/>
        <v>757475.71200000006</v>
      </c>
      <c r="CZ225" s="55">
        <f t="shared" si="599"/>
        <v>0</v>
      </c>
      <c r="DA225" s="55">
        <f t="shared" si="599"/>
        <v>0</v>
      </c>
      <c r="DB225" s="55">
        <f t="shared" si="599"/>
        <v>34</v>
      </c>
      <c r="DC225" s="55">
        <f t="shared" si="599"/>
        <v>858472.47360000003</v>
      </c>
      <c r="DD225" s="55">
        <f t="shared" si="599"/>
        <v>144</v>
      </c>
      <c r="DE225" s="55">
        <f t="shared" si="599"/>
        <v>3635883.4176000003</v>
      </c>
      <c r="DF225" s="55">
        <f t="shared" si="599"/>
        <v>50</v>
      </c>
      <c r="DG225" s="55">
        <f t="shared" si="599"/>
        <v>1262459.52</v>
      </c>
      <c r="DH225" s="55">
        <f t="shared" si="599"/>
        <v>26</v>
      </c>
      <c r="DI225" s="55">
        <f t="shared" si="599"/>
        <v>656478.95039999997</v>
      </c>
      <c r="DJ225" s="55">
        <f t="shared" si="599"/>
        <v>52</v>
      </c>
      <c r="DK225" s="55">
        <f t="shared" si="599"/>
        <v>1351533.0527999999</v>
      </c>
      <c r="DL225" s="55">
        <f t="shared" si="599"/>
        <v>60</v>
      </c>
      <c r="DM225" s="55">
        <f t="shared" si="599"/>
        <v>1514951.4240000001</v>
      </c>
      <c r="DN225" s="55">
        <f t="shared" si="599"/>
        <v>55</v>
      </c>
      <c r="DO225" s="55">
        <f t="shared" si="599"/>
        <v>1388705.4720000001</v>
      </c>
      <c r="DP225" s="55">
        <f t="shared" si="599"/>
        <v>33</v>
      </c>
      <c r="DQ225" s="55">
        <f t="shared" si="599"/>
        <v>833223.28320000006</v>
      </c>
      <c r="DR225" s="55">
        <f t="shared" si="599"/>
        <v>5</v>
      </c>
      <c r="DS225" s="55">
        <f t="shared" si="599"/>
        <v>133960.98239999998</v>
      </c>
      <c r="DT225" s="55">
        <f t="shared" si="599"/>
        <v>0</v>
      </c>
      <c r="DU225" s="55">
        <f t="shared" si="599"/>
        <v>0</v>
      </c>
      <c r="DV225" s="55">
        <f t="shared" si="599"/>
        <v>0</v>
      </c>
      <c r="DW225" s="55">
        <f t="shared" si="599"/>
        <v>0</v>
      </c>
      <c r="DX225" s="55">
        <f t="shared" si="599"/>
        <v>4</v>
      </c>
      <c r="DY225" s="55">
        <f t="shared" si="599"/>
        <v>154500.99840000001</v>
      </c>
      <c r="DZ225" s="55">
        <f t="shared" si="599"/>
        <v>0</v>
      </c>
      <c r="EA225" s="55">
        <f t="shared" si="599"/>
        <v>0</v>
      </c>
      <c r="EB225" s="55">
        <f t="shared" si="599"/>
        <v>1</v>
      </c>
      <c r="EC225" s="55">
        <f t="shared" si="599"/>
        <v>21040.991999999998</v>
      </c>
      <c r="ED225" s="55">
        <f t="shared" si="599"/>
        <v>0</v>
      </c>
      <c r="EE225" s="55">
        <f t="shared" si="599"/>
        <v>0</v>
      </c>
      <c r="EF225" s="55">
        <f t="shared" si="599"/>
        <v>0</v>
      </c>
      <c r="EG225" s="55">
        <f t="shared" si="599"/>
        <v>0</v>
      </c>
      <c r="EH225" s="187">
        <f t="shared" si="599"/>
        <v>0</v>
      </c>
      <c r="EI225" s="187">
        <f t="shared" si="599"/>
        <v>0</v>
      </c>
      <c r="EJ225" s="55">
        <f t="shared" si="599"/>
        <v>0</v>
      </c>
      <c r="EK225" s="55">
        <f t="shared" si="599"/>
        <v>0</v>
      </c>
      <c r="EL225" s="55">
        <f t="shared" si="599"/>
        <v>0</v>
      </c>
      <c r="EM225" s="55">
        <f t="shared" ref="EM225:EQ225" si="600">SUM(EM226:EM229)</f>
        <v>0</v>
      </c>
      <c r="EN225" s="55"/>
      <c r="EO225" s="55"/>
      <c r="EP225" s="55">
        <f t="shared" si="600"/>
        <v>3026</v>
      </c>
      <c r="EQ225" s="55">
        <f t="shared" si="600"/>
        <v>67139434.185599998</v>
      </c>
    </row>
    <row r="226" spans="1:147" ht="30" customHeight="1" x14ac:dyDescent="0.25">
      <c r="A226" s="13"/>
      <c r="B226" s="13">
        <v>153</v>
      </c>
      <c r="C226" s="126" t="s">
        <v>613</v>
      </c>
      <c r="D226" s="64" t="s">
        <v>614</v>
      </c>
      <c r="E226" s="15">
        <v>13916</v>
      </c>
      <c r="F226" s="16">
        <v>1.08</v>
      </c>
      <c r="G226" s="17"/>
      <c r="H226" s="49">
        <v>1</v>
      </c>
      <c r="I226" s="50"/>
      <c r="J226" s="48">
        <v>1.4</v>
      </c>
      <c r="K226" s="48">
        <v>1.68</v>
      </c>
      <c r="L226" s="48">
        <v>2.23</v>
      </c>
      <c r="M226" s="51">
        <v>2.57</v>
      </c>
      <c r="N226" s="19"/>
      <c r="O226" s="20">
        <f>N226*E226*F226*H226*J226*$O$9</f>
        <v>0</v>
      </c>
      <c r="P226" s="73"/>
      <c r="Q226" s="20">
        <f>P226*E226*F226*H226*J226*$Q$9</f>
        <v>0</v>
      </c>
      <c r="R226" s="21">
        <v>0</v>
      </c>
      <c r="S226" s="21">
        <f>R226*E226*F226*H226*J226*$S$9</f>
        <v>0</v>
      </c>
      <c r="T226" s="19">
        <v>0</v>
      </c>
      <c r="U226" s="20">
        <f>SUM(T226*E226*F226*H226*J226*$U$9)</f>
        <v>0</v>
      </c>
      <c r="V226" s="19"/>
      <c r="W226" s="21">
        <f>SUM(V226*E226*F226*H226*J226*$W$9)</f>
        <v>0</v>
      </c>
      <c r="X226" s="19"/>
      <c r="Y226" s="20">
        <f>SUM(X226*E226*F226*H226*J226*$Y$9)</f>
        <v>0</v>
      </c>
      <c r="Z226" s="21">
        <v>15</v>
      </c>
      <c r="AA226" s="20">
        <f>SUM(Z226*E226*F226*H226*J226*$AA$9)</f>
        <v>315614.88</v>
      </c>
      <c r="AB226" s="20"/>
      <c r="AC226" s="20"/>
      <c r="AD226" s="21">
        <v>150</v>
      </c>
      <c r="AE226" s="20">
        <f>SUM(AD226*E226*F226*H226*J226*$AE$9)</f>
        <v>3156148.8</v>
      </c>
      <c r="AF226" s="21"/>
      <c r="AG226" s="20">
        <f>SUM(AF226*E226*F226*H226*K226*$AG$9)</f>
        <v>0</v>
      </c>
      <c r="AH226" s="21">
        <v>13</v>
      </c>
      <c r="AI226" s="20">
        <f>SUM(AH226*E226*F226*H226*K226*$AI$9)</f>
        <v>328239.47519999999</v>
      </c>
      <c r="AJ226" s="19">
        <f>12-12</f>
        <v>0</v>
      </c>
      <c r="AK226" s="20">
        <f>SUM(AJ226*E226*F226*H226*J226*$AK$9)</f>
        <v>0</v>
      </c>
      <c r="AL226" s="21"/>
      <c r="AM226" s="21">
        <f>SUM(AL226*E226*F226*H226*J226*$AM$9)</f>
        <v>0</v>
      </c>
      <c r="AN226" s="19"/>
      <c r="AO226" s="20">
        <f>SUM(AN226*E226*F226*H226*J226*$AO$9)</f>
        <v>0</v>
      </c>
      <c r="AP226" s="55"/>
      <c r="AQ226" s="20">
        <f>SUM(AP226*E226*F226*H226*J226*$AQ$9)</f>
        <v>0</v>
      </c>
      <c r="AR226" s="21">
        <v>0</v>
      </c>
      <c r="AS226" s="20">
        <f>SUM(E226*F226*H226*J226*AR226*$AS$9)</f>
        <v>0</v>
      </c>
      <c r="AT226" s="21"/>
      <c r="AU226" s="20">
        <f>SUM(AT226*E226*F226*H226*J226*$AU$9)</f>
        <v>0</v>
      </c>
      <c r="AV226" s="19"/>
      <c r="AW226" s="20">
        <f>SUM(AV226*E226*F226*H226*J226*$AW$9)</f>
        <v>0</v>
      </c>
      <c r="AX226" s="19">
        <v>200</v>
      </c>
      <c r="AY226" s="21">
        <f>SUM(AX226*E226*F226*H226*J226*$AY$9)</f>
        <v>4208198.3999999994</v>
      </c>
      <c r="AZ226" s="19">
        <v>350</v>
      </c>
      <c r="BA226" s="20">
        <f>SUM(AZ226*E226*F226*H226*J226*$BA$9)</f>
        <v>7364347.1999999993</v>
      </c>
      <c r="BB226" s="19">
        <v>382</v>
      </c>
      <c r="BC226" s="20">
        <f>SUM(BB226*E226*F226*H226*J226*$BC$9)</f>
        <v>8037658.9439999992</v>
      </c>
      <c r="BD226" s="19">
        <v>240</v>
      </c>
      <c r="BE226" s="20">
        <f>SUM(BD226*E226*F226*H226*J226*$BE$9)</f>
        <v>5049838.08</v>
      </c>
      <c r="BF226" s="19">
        <v>7</v>
      </c>
      <c r="BG226" s="20">
        <f>SUM(BF226*E226*F226*H226*J226*$BG$9)</f>
        <v>147286.94399999999</v>
      </c>
      <c r="BH226" s="19">
        <v>350</v>
      </c>
      <c r="BI226" s="20">
        <f>BH226*E226*F226*H226*J226*$BI$9</f>
        <v>7364347.1999999993</v>
      </c>
      <c r="BJ226" s="19">
        <v>141</v>
      </c>
      <c r="BK226" s="20">
        <f>BJ226*E226*F226*H226*J226*$BK$9</f>
        <v>2966779.872</v>
      </c>
      <c r="BL226" s="19">
        <v>30</v>
      </c>
      <c r="BM226" s="20">
        <f>BL226*E226*F226*H226*J226*$BM$9</f>
        <v>631229.76</v>
      </c>
      <c r="BN226" s="19"/>
      <c r="BO226" s="20">
        <f>SUM(BN226*E226*F226*H226*J226*$BO$9)</f>
        <v>0</v>
      </c>
      <c r="BP226" s="19"/>
      <c r="BQ226" s="20">
        <f>SUM(BP226*E226*F226*H226*J226*$BQ$9)</f>
        <v>0</v>
      </c>
      <c r="BR226" s="19"/>
      <c r="BS226" s="20">
        <f>SUM(BR226*E226*F226*H226*J226*$BS$9)</f>
        <v>0</v>
      </c>
      <c r="BT226" s="19"/>
      <c r="BU226" s="20">
        <f>SUM(BT226*E226*F226*H226*J226*$BU$9)</f>
        <v>0</v>
      </c>
      <c r="BV226" s="19">
        <v>11</v>
      </c>
      <c r="BW226" s="20">
        <f>SUM(BV226*E226*F226*H226*J226*$BW$9)</f>
        <v>231450.91200000001</v>
      </c>
      <c r="BX226" s="23"/>
      <c r="BY226" s="24">
        <f>BX226*E226*F226*H226*J226*$BY$9</f>
        <v>0</v>
      </c>
      <c r="BZ226" s="19">
        <v>70</v>
      </c>
      <c r="CA226" s="20">
        <f>SUM(BZ226*E226*F226*H226*J226*$CA$9)</f>
        <v>1472869.44</v>
      </c>
      <c r="CB226" s="21">
        <v>200</v>
      </c>
      <c r="CC226" s="20">
        <f>SUM(CB226*E226*F226*H226*J226*$CC$9)</f>
        <v>4208198.3999999994</v>
      </c>
      <c r="CD226" s="19">
        <v>42</v>
      </c>
      <c r="CE226" s="20">
        <f>SUM(CD226*E226*F226*H226*J226*$CE$9)</f>
        <v>883721.66399999999</v>
      </c>
      <c r="CF226" s="19">
        <v>0</v>
      </c>
      <c r="CG226" s="20">
        <f>SUM(CF226*E226*F226*H226*J226*$CG$9)</f>
        <v>0</v>
      </c>
      <c r="CH226" s="19">
        <v>30</v>
      </c>
      <c r="CI226" s="20">
        <f>CH226*E226*F226*H226*J226*$CI$9</f>
        <v>631229.76</v>
      </c>
      <c r="CJ226" s="19">
        <v>39</v>
      </c>
      <c r="CK226" s="20">
        <f>SUM(CJ226*E226*F226*H226*J226*$CK$9)</f>
        <v>820598.68799999997</v>
      </c>
      <c r="CL226" s="21"/>
      <c r="CM226" s="20">
        <f>SUM(CL226*E226*F226*H226*K226*$CM$9)</f>
        <v>0</v>
      </c>
      <c r="CN226" s="19">
        <v>30</v>
      </c>
      <c r="CO226" s="20">
        <f>SUM(CN226*E226*F226*H226*K226*$CO$9)</f>
        <v>757475.71200000006</v>
      </c>
      <c r="CP226" s="19"/>
      <c r="CQ226" s="20">
        <f>SUM(CP226*E226*F226*H226*K226*$CQ$9)</f>
        <v>0</v>
      </c>
      <c r="CR226" s="21">
        <v>170</v>
      </c>
      <c r="CS226" s="20">
        <f>SUM(CR226*E226*F226*H226*K226*$CS$9)</f>
        <v>4292362.3679999998</v>
      </c>
      <c r="CT226" s="21">
        <v>0</v>
      </c>
      <c r="CU226" s="20">
        <f>SUM(CT226*E226*F226*H226*K226*$CU$9)</f>
        <v>0</v>
      </c>
      <c r="CV226" s="21"/>
      <c r="CW226" s="20">
        <f>SUM(CV226*E226*F226*H226*K226*$CW$9)</f>
        <v>0</v>
      </c>
      <c r="CX226" s="19">
        <v>30</v>
      </c>
      <c r="CY226" s="20">
        <f>SUM(CX226*E226*F226*H226*K226*$CY$9)</f>
        <v>757475.71200000006</v>
      </c>
      <c r="CZ226" s="19"/>
      <c r="DA226" s="20">
        <f>SUM(CZ226*E226*F226*H226*K226*$DA$9)</f>
        <v>0</v>
      </c>
      <c r="DB226" s="19">
        <v>34</v>
      </c>
      <c r="DC226" s="20">
        <f>SUM(DB226*E226*F226*H226*K226*$DC$9)</f>
        <v>858472.47360000003</v>
      </c>
      <c r="DD226" s="21">
        <v>144</v>
      </c>
      <c r="DE226" s="20">
        <f>SUM(DD226*E226*F226*H226*K226*$DE$9)</f>
        <v>3635883.4176000003</v>
      </c>
      <c r="DF226" s="19">
        <v>50</v>
      </c>
      <c r="DG226" s="20">
        <f>SUM(DF226*E226*F226*H226*K226*$DG$9)</f>
        <v>1262459.52</v>
      </c>
      <c r="DH226" s="19">
        <v>26</v>
      </c>
      <c r="DI226" s="20">
        <f>SUM(DH226*E226*F226*H226*K226*$DI$9)</f>
        <v>656478.95039999997</v>
      </c>
      <c r="DJ226" s="19">
        <v>47</v>
      </c>
      <c r="DK226" s="20">
        <f>SUM(DJ226*E226*F226*H226*K226*$DK$9)</f>
        <v>1186711.9487999999</v>
      </c>
      <c r="DL226" s="19">
        <v>60</v>
      </c>
      <c r="DM226" s="21">
        <f>SUM(DL226*E226*F226*H226*K226*$DM$9)</f>
        <v>1514951.4240000001</v>
      </c>
      <c r="DN226" s="19">
        <v>55</v>
      </c>
      <c r="DO226" s="20">
        <f>SUM(DN226*E226*F226*H226*K226*$DO$9)</f>
        <v>1388705.4720000001</v>
      </c>
      <c r="DP226" s="19">
        <f>40-7</f>
        <v>33</v>
      </c>
      <c r="DQ226" s="20">
        <f>DP226*E226*F226*H226*K226*$DQ$9</f>
        <v>833223.28320000006</v>
      </c>
      <c r="DR226" s="19">
        <v>4</v>
      </c>
      <c r="DS226" s="20">
        <f>SUM(DR226*E226*F226*H226*K226*$DS$9)</f>
        <v>100996.7616</v>
      </c>
      <c r="DT226" s="19"/>
      <c r="DU226" s="20">
        <f>SUM(DT226*E226*F226*H226*K226*$DU$9)</f>
        <v>0</v>
      </c>
      <c r="DV226" s="19"/>
      <c r="DW226" s="20">
        <f>SUM(DV226*E226*F226*H226*L226*$DW$9)</f>
        <v>0</v>
      </c>
      <c r="DX226" s="19">
        <v>4</v>
      </c>
      <c r="DY226" s="20">
        <f>SUM(DX226*E226*F226*H226*M226*$DY$9)</f>
        <v>154500.99840000001</v>
      </c>
      <c r="DZ226" s="55"/>
      <c r="EA226" s="20">
        <f>SUM(DZ226*E226*F226*H226*J226*$EA$9)</f>
        <v>0</v>
      </c>
      <c r="EB226" s="19">
        <v>1</v>
      </c>
      <c r="EC226" s="20">
        <f>SUM(EB226*E226*F226*H226*J226*$EC$9)</f>
        <v>21040.991999999998</v>
      </c>
      <c r="ED226" s="19"/>
      <c r="EE226" s="20">
        <f>SUM(ED226*E226*F226*H226*J226*$EE$9)</f>
        <v>0</v>
      </c>
      <c r="EF226" s="19"/>
      <c r="EG226" s="20">
        <f>SUM(EF226*E226*F226*H226*J226*$EG$9)</f>
        <v>0</v>
      </c>
      <c r="EH226" s="19"/>
      <c r="EI226" s="20">
        <f>EH226*E226*F226*H226*J226*$EI$9</f>
        <v>0</v>
      </c>
      <c r="EJ226" s="19"/>
      <c r="EK226" s="20">
        <f>EJ226*E226*F226*H226*J226*$EK$9</f>
        <v>0</v>
      </c>
      <c r="EL226" s="19"/>
      <c r="EM226" s="20"/>
      <c r="EN226" s="25"/>
      <c r="EO226" s="25"/>
      <c r="EP226" s="26">
        <f t="shared" ref="EP226:EQ229" si="601">SUM(N226,X226,P226,R226,Z226,T226,V226,AD226,AF226,AH226,AJ226,AL226,AR226,AT226,AV226,AP226,CL226,CR226,CV226,BZ226,CB226,DB226,DD226,DF226,DH226,DJ226,DL226,DN226,AX226,AN226,AZ226,BB226,BD226,BF226,BH226,BJ226,BL226,BN226,BP226,BR226,BT226,ED226,EF226,DZ226,EB226,BV226,BX226,CT226,CN226,CP226,CX226,CZ226,CD226,CF226,CH226,CJ226,DP226,DR226,DT226,DV226,DX226,EH226,EJ226,EL226)</f>
        <v>2958</v>
      </c>
      <c r="EQ226" s="26">
        <f t="shared" si="601"/>
        <v>65238497.452799991</v>
      </c>
    </row>
    <row r="227" spans="1:147" ht="90" customHeight="1" x14ac:dyDescent="0.25">
      <c r="A227" s="13"/>
      <c r="B227" s="13">
        <v>154</v>
      </c>
      <c r="C227" s="126" t="s">
        <v>615</v>
      </c>
      <c r="D227" s="64" t="s">
        <v>616</v>
      </c>
      <c r="E227" s="15">
        <v>13916</v>
      </c>
      <c r="F227" s="16">
        <v>1.41</v>
      </c>
      <c r="G227" s="17"/>
      <c r="H227" s="49">
        <v>1</v>
      </c>
      <c r="I227" s="50"/>
      <c r="J227" s="48">
        <v>1.4</v>
      </c>
      <c r="K227" s="48">
        <v>1.68</v>
      </c>
      <c r="L227" s="48">
        <v>2.23</v>
      </c>
      <c r="M227" s="51">
        <v>2.57</v>
      </c>
      <c r="N227" s="19"/>
      <c r="O227" s="20">
        <f>N227*E227*F227*H227*J227*$O$9</f>
        <v>0</v>
      </c>
      <c r="P227" s="52"/>
      <c r="Q227" s="20">
        <f>P227*E227*F227*H227*J227*$Q$9</f>
        <v>0</v>
      </c>
      <c r="R227" s="21">
        <v>0</v>
      </c>
      <c r="S227" s="21">
        <f>R227*E227*F227*H227*J227*$S$9</f>
        <v>0</v>
      </c>
      <c r="T227" s="19">
        <v>0</v>
      </c>
      <c r="U227" s="20">
        <f>SUM(T227*E227*F227*H227*J227*$U$9)</f>
        <v>0</v>
      </c>
      <c r="V227" s="19"/>
      <c r="W227" s="21">
        <f>SUM(V227*E227*F227*H227*J227*$W$9)</f>
        <v>0</v>
      </c>
      <c r="X227" s="19"/>
      <c r="Y227" s="20">
        <f>SUM(X227*E227*F227*H227*J227*$Y$9)</f>
        <v>0</v>
      </c>
      <c r="Z227" s="21">
        <v>0</v>
      </c>
      <c r="AA227" s="20">
        <f>SUM(Z227*E227*F227*H227*J227*$AA$9)</f>
        <v>0</v>
      </c>
      <c r="AB227" s="20"/>
      <c r="AC227" s="20"/>
      <c r="AD227" s="21"/>
      <c r="AE227" s="20">
        <f>SUM(AD227*E227*F227*H227*J227*$AE$9)</f>
        <v>0</v>
      </c>
      <c r="AF227" s="21"/>
      <c r="AG227" s="20">
        <f>SUM(AF227*E227*F227*H227*K227*$AG$9)</f>
        <v>0</v>
      </c>
      <c r="AH227" s="21"/>
      <c r="AI227" s="20">
        <f>SUM(AH227*E227*F227*H227*K227*$AI$9)</f>
        <v>0</v>
      </c>
      <c r="AJ227" s="19"/>
      <c r="AK227" s="20">
        <f>SUM(AJ227*E227*F227*H227*J227*$AK$9)</f>
        <v>0</v>
      </c>
      <c r="AL227" s="21"/>
      <c r="AM227" s="21">
        <f>SUM(AL227*E227*F227*H227*J227*$AM$9)</f>
        <v>0</v>
      </c>
      <c r="AN227" s="19"/>
      <c r="AO227" s="20">
        <f>SUM(AN227*E227*F227*H227*J227*$AO$9)</f>
        <v>0</v>
      </c>
      <c r="AP227" s="55">
        <f>50-1</f>
        <v>49</v>
      </c>
      <c r="AQ227" s="20">
        <f>SUM(AP227*E227*F227*H227*J227*$AQ$9)</f>
        <v>1346039.0159999998</v>
      </c>
      <c r="AR227" s="21">
        <v>0</v>
      </c>
      <c r="AS227" s="20">
        <f>SUM(E227*F227*H227*J227*AR227*$AS$9)</f>
        <v>0</v>
      </c>
      <c r="AT227" s="21"/>
      <c r="AU227" s="20">
        <f>SUM(AT227*E227*F227*H227*J227*$AU$9)</f>
        <v>0</v>
      </c>
      <c r="AV227" s="19"/>
      <c r="AW227" s="20">
        <f>SUM(AV227*E227*F227*H227*J227*$AW$9)</f>
        <v>0</v>
      </c>
      <c r="AX227" s="19">
        <v>0</v>
      </c>
      <c r="AY227" s="21">
        <f>SUM(AX227*E227*F227*H227*J227*$AY$9)</f>
        <v>0</v>
      </c>
      <c r="AZ227" s="19"/>
      <c r="BA227" s="20">
        <f>SUM(AZ227*E227*F227*H227*J227*$BA$9)</f>
        <v>0</v>
      </c>
      <c r="BB227" s="19">
        <v>12</v>
      </c>
      <c r="BC227" s="20">
        <f>SUM(BB227*E227*F227*H227*J227*$BC$9)</f>
        <v>329642.20799999998</v>
      </c>
      <c r="BD227" s="19"/>
      <c r="BE227" s="20">
        <f>SUM(BD227*E227*F227*H227*J227*$BE$9)</f>
        <v>0</v>
      </c>
      <c r="BF227" s="19"/>
      <c r="BG227" s="20">
        <f>SUM(BF227*E227*F227*H227*J227*$BG$9)</f>
        <v>0</v>
      </c>
      <c r="BH227" s="19"/>
      <c r="BI227" s="20">
        <f>BH227*E227*F227*H227*J227*$BI$9</f>
        <v>0</v>
      </c>
      <c r="BJ227" s="19">
        <v>1</v>
      </c>
      <c r="BK227" s="20">
        <f>BJ227*E227*F227*H227*J227*$BK$9</f>
        <v>27470.183999999994</v>
      </c>
      <c r="BL227" s="19"/>
      <c r="BM227" s="20">
        <f>BL227*E227*F227*H227*J227*$BM$9</f>
        <v>0</v>
      </c>
      <c r="BN227" s="19"/>
      <c r="BO227" s="20">
        <f>SUM(BN227*E227*F227*H227*J227*$BO$9)</f>
        <v>0</v>
      </c>
      <c r="BP227" s="19"/>
      <c r="BQ227" s="20">
        <f>SUM(BP227*E227*F227*H227*J227*$BQ$9)</f>
        <v>0</v>
      </c>
      <c r="BR227" s="19"/>
      <c r="BS227" s="20">
        <f>SUM(BR227*E227*F227*H227*J227*$BS$9)</f>
        <v>0</v>
      </c>
      <c r="BT227" s="19"/>
      <c r="BU227" s="20">
        <f>SUM(BT227*E227*F227*H227*J227*$BU$9)</f>
        <v>0</v>
      </c>
      <c r="BV227" s="19"/>
      <c r="BW227" s="20">
        <f>SUM(BV227*E227*F227*H227*J227*$BW$9)</f>
        <v>0</v>
      </c>
      <c r="BX227" s="23"/>
      <c r="BY227" s="24">
        <f>BX227*E227*F227*H227*J227*$BY$9</f>
        <v>0</v>
      </c>
      <c r="BZ227" s="19"/>
      <c r="CA227" s="20">
        <f>SUM(BZ227*E227*F227*H227*J227*$CA$9)</f>
        <v>0</v>
      </c>
      <c r="CB227" s="21"/>
      <c r="CC227" s="20">
        <f>SUM(CB227*E227*F227*H227*J227*$CC$9)</f>
        <v>0</v>
      </c>
      <c r="CD227" s="19">
        <v>0</v>
      </c>
      <c r="CE227" s="20">
        <f>SUM(CD227*E227*F227*H227*J227*$CE$9)</f>
        <v>0</v>
      </c>
      <c r="CF227" s="19">
        <v>0</v>
      </c>
      <c r="CG227" s="20">
        <f>SUM(CF227*E227*F227*H227*J227*$CG$9)</f>
        <v>0</v>
      </c>
      <c r="CH227" s="19"/>
      <c r="CI227" s="20">
        <f>CH227*E227*F227*H227*J227*$CI$9</f>
        <v>0</v>
      </c>
      <c r="CJ227" s="19"/>
      <c r="CK227" s="20">
        <f>SUM(CJ227*E227*F227*H227*J227*$CK$9)</f>
        <v>0</v>
      </c>
      <c r="CL227" s="21"/>
      <c r="CM227" s="20">
        <f>SUM(CL227*E227*F227*H227*K227*$CM$9)</f>
        <v>0</v>
      </c>
      <c r="CN227" s="19"/>
      <c r="CO227" s="20">
        <f>SUM(CN227*E227*F227*H227*K227*$CO$9)</f>
        <v>0</v>
      </c>
      <c r="CP227" s="19">
        <v>0</v>
      </c>
      <c r="CQ227" s="20">
        <f>SUM(CP227*E227*F227*H227*K227*$CQ$9)</f>
        <v>0</v>
      </c>
      <c r="CR227" s="21"/>
      <c r="CS227" s="20">
        <f>SUM(CR227*E227*F227*H227*K227*$CS$9)</f>
        <v>0</v>
      </c>
      <c r="CT227" s="21"/>
      <c r="CU227" s="20">
        <f>SUM(CT227*E227*F227*H227*K227*$CU$9)</f>
        <v>0</v>
      </c>
      <c r="CV227" s="21"/>
      <c r="CW227" s="20">
        <f>SUM(CV227*E227*F227*H227*K227*$CW$9)</f>
        <v>0</v>
      </c>
      <c r="CX227" s="19"/>
      <c r="CY227" s="20">
        <f>SUM(CX227*E227*F227*H227*K227*$CY$9)</f>
        <v>0</v>
      </c>
      <c r="CZ227" s="19">
        <v>0</v>
      </c>
      <c r="DA227" s="20">
        <f>SUM(CZ227*E227*F227*H227*K227*$DA$9)</f>
        <v>0</v>
      </c>
      <c r="DB227" s="19"/>
      <c r="DC227" s="20">
        <f>SUM(DB227*E227*F227*H227*K227*$DC$9)</f>
        <v>0</v>
      </c>
      <c r="DD227" s="21">
        <v>0</v>
      </c>
      <c r="DE227" s="20">
        <f>SUM(DD227*E227*F227*H227*K227*$DE$9)</f>
        <v>0</v>
      </c>
      <c r="DF227" s="19"/>
      <c r="DG227" s="20">
        <f>SUM(DF227*E227*F227*H227*K227*$DG$9)</f>
        <v>0</v>
      </c>
      <c r="DH227" s="19"/>
      <c r="DI227" s="20">
        <f>SUM(DH227*E227*F227*H227*K227*$DI$9)</f>
        <v>0</v>
      </c>
      <c r="DJ227" s="19">
        <v>5</v>
      </c>
      <c r="DK227" s="20">
        <f>SUM(DJ227*E227*F227*H227*K227*$DK$9)</f>
        <v>164821.10399999996</v>
      </c>
      <c r="DL227" s="19"/>
      <c r="DM227" s="21">
        <f>SUM(DL227*E227*F227*H227*K227*$DM$9)</f>
        <v>0</v>
      </c>
      <c r="DN227" s="19"/>
      <c r="DO227" s="20">
        <f>SUM(DN227*E227*F227*H227*K227*$DO$9)</f>
        <v>0</v>
      </c>
      <c r="DP227" s="19"/>
      <c r="DQ227" s="20">
        <f>DP227*E227*F227*H227*K227*$DQ$9</f>
        <v>0</v>
      </c>
      <c r="DR227" s="19">
        <v>1</v>
      </c>
      <c r="DS227" s="20">
        <f>SUM(DR227*E227*F227*H227*K227*$DS$9)</f>
        <v>32964.220799999996</v>
      </c>
      <c r="DT227" s="19">
        <v>0</v>
      </c>
      <c r="DU227" s="20">
        <f>SUM(DT227*E227*F227*H227*K227*$DU$9)</f>
        <v>0</v>
      </c>
      <c r="DV227" s="19">
        <v>0</v>
      </c>
      <c r="DW227" s="20">
        <f>SUM(DV227*E227*F227*H227*L227*$DW$9)</f>
        <v>0</v>
      </c>
      <c r="DX227" s="19">
        <v>0</v>
      </c>
      <c r="DY227" s="20">
        <f>SUM(DX227*E227*F227*H227*M227*$DY$9)</f>
        <v>0</v>
      </c>
      <c r="DZ227" s="55"/>
      <c r="EA227" s="20">
        <f>SUM(DZ227*E227*F227*H227*J227*$EA$9)</f>
        <v>0</v>
      </c>
      <c r="EB227" s="19"/>
      <c r="EC227" s="20">
        <f>SUM(EB227*E227*F227*H227*J227*$EC$9)</f>
        <v>0</v>
      </c>
      <c r="ED227" s="19"/>
      <c r="EE227" s="20">
        <f>SUM(ED227*E227*F227*H227*J227*$EE$9)</f>
        <v>0</v>
      </c>
      <c r="EF227" s="19"/>
      <c r="EG227" s="20">
        <f>SUM(EF227*E227*F227*H227*J227*$EG$9)</f>
        <v>0</v>
      </c>
      <c r="EH227" s="19"/>
      <c r="EI227" s="20">
        <f>EH227*E227*F227*H227*J227*$EI$9</f>
        <v>0</v>
      </c>
      <c r="EJ227" s="19"/>
      <c r="EK227" s="20">
        <f>EJ227*E227*F227*H227*J227*$EK$9</f>
        <v>0</v>
      </c>
      <c r="EL227" s="19"/>
      <c r="EM227" s="20"/>
      <c r="EN227" s="25"/>
      <c r="EO227" s="25"/>
      <c r="EP227" s="26">
        <f t="shared" si="601"/>
        <v>68</v>
      </c>
      <c r="EQ227" s="26">
        <f t="shared" si="601"/>
        <v>1900936.7327999996</v>
      </c>
    </row>
    <row r="228" spans="1:147" ht="26.25" customHeight="1" x14ac:dyDescent="0.25">
      <c r="A228" s="13"/>
      <c r="B228" s="13">
        <v>155</v>
      </c>
      <c r="C228" s="126" t="s">
        <v>617</v>
      </c>
      <c r="D228" s="64" t="s">
        <v>618</v>
      </c>
      <c r="E228" s="15">
        <v>13916</v>
      </c>
      <c r="F228" s="16">
        <v>2.58</v>
      </c>
      <c r="G228" s="17"/>
      <c r="H228" s="49">
        <v>1</v>
      </c>
      <c r="I228" s="50"/>
      <c r="J228" s="48">
        <v>1.4</v>
      </c>
      <c r="K228" s="48">
        <v>1.68</v>
      </c>
      <c r="L228" s="48">
        <v>2.23</v>
      </c>
      <c r="M228" s="51">
        <v>2.57</v>
      </c>
      <c r="N228" s="54"/>
      <c r="O228" s="20">
        <f>N228*E228*F228*H228*J228*$O$9</f>
        <v>0</v>
      </c>
      <c r="P228" s="52"/>
      <c r="Q228" s="20">
        <f>P228*E228*F228*H228*J228*$Q$9</f>
        <v>0</v>
      </c>
      <c r="R228" s="52"/>
      <c r="S228" s="21">
        <f>R228*E228*F228*H228*J228*$S$9</f>
        <v>0</v>
      </c>
      <c r="T228" s="54"/>
      <c r="U228" s="20">
        <f>SUM(T228*E228*F228*H228*J228*$U$9)</f>
        <v>0</v>
      </c>
      <c r="V228" s="54"/>
      <c r="W228" s="21">
        <f>SUM(V228*E228*F228*H228*J228*$W$9)</f>
        <v>0</v>
      </c>
      <c r="X228" s="54"/>
      <c r="Y228" s="20">
        <f>SUM(X228*E228*F228*H228*J228*$Y$9)</f>
        <v>0</v>
      </c>
      <c r="Z228" s="52"/>
      <c r="AA228" s="20">
        <f>SUM(Z228*E228*F228*H228*J228*$AA$9)</f>
        <v>0</v>
      </c>
      <c r="AB228" s="58"/>
      <c r="AC228" s="58"/>
      <c r="AD228" s="52"/>
      <c r="AE228" s="20">
        <f>SUM(AD228*E228*F228*H228*J228*$AE$9)</f>
        <v>0</v>
      </c>
      <c r="AF228" s="52"/>
      <c r="AG228" s="20">
        <f>SUM(AF228*E228*F228*H228*K228*$AG$9)</f>
        <v>0</v>
      </c>
      <c r="AH228" s="52"/>
      <c r="AI228" s="20">
        <f>SUM(AH228*E228*F228*H228*K228*$AI$9)</f>
        <v>0</v>
      </c>
      <c r="AJ228" s="54"/>
      <c r="AK228" s="20">
        <f>SUM(AJ228*E228*F228*H228*J228*$AK$9)</f>
        <v>0</v>
      </c>
      <c r="AL228" s="52"/>
      <c r="AM228" s="21">
        <f>SUM(AL228*E228*F228*H228*J228*$AM$9)</f>
        <v>0</v>
      </c>
      <c r="AN228" s="54"/>
      <c r="AO228" s="20">
        <f>SUM(AN228*E228*F228*H228*J228*$AO$9)</f>
        <v>0</v>
      </c>
      <c r="AP228" s="55"/>
      <c r="AQ228" s="20">
        <f>SUM(AP228*E228*F228*H228*J228*$AQ$9)</f>
        <v>0</v>
      </c>
      <c r="AR228" s="52"/>
      <c r="AS228" s="20">
        <f>SUM(E228*F228*H228*J228*AR228*$AS$9)</f>
        <v>0</v>
      </c>
      <c r="AT228" s="52"/>
      <c r="AU228" s="20">
        <f>SUM(AT228*E228*F228*H228*J228*$AU$9)</f>
        <v>0</v>
      </c>
      <c r="AV228" s="54"/>
      <c r="AW228" s="20">
        <f>SUM(AV228*E228*F228*H228*J228*$AW$9)</f>
        <v>0</v>
      </c>
      <c r="AX228" s="54"/>
      <c r="AY228" s="21">
        <f>SUM(AX228*E228*F228*H228*J228*$AY$9)</f>
        <v>0</v>
      </c>
      <c r="AZ228" s="54"/>
      <c r="BA228" s="20">
        <f>SUM(AZ228*E228*F228*H228*J228*$BA$9)</f>
        <v>0</v>
      </c>
      <c r="BB228" s="54"/>
      <c r="BC228" s="20">
        <f>SUM(BB228*E228*F228*H228*J228*$BC$9)</f>
        <v>0</v>
      </c>
      <c r="BD228" s="54"/>
      <c r="BE228" s="20">
        <f>SUM(BD228*E228*F228*H228*J228*$BE$9)</f>
        <v>0</v>
      </c>
      <c r="BF228" s="54"/>
      <c r="BG228" s="20">
        <f>SUM(BF228*E228*F228*H228*J228*$BG$9)</f>
        <v>0</v>
      </c>
      <c r="BH228" s="54"/>
      <c r="BI228" s="20">
        <f>BH228*E228*F228*H228*J228*$BI$9</f>
        <v>0</v>
      </c>
      <c r="BJ228" s="54"/>
      <c r="BK228" s="20">
        <f>BJ228*E228*F228*H228*J228*$BK$9</f>
        <v>0</v>
      </c>
      <c r="BL228" s="54"/>
      <c r="BM228" s="20">
        <f>BL228*E228*F228*H228*J228*$BM$9</f>
        <v>0</v>
      </c>
      <c r="BN228" s="54"/>
      <c r="BO228" s="20">
        <f>SUM(BN228*E228*F228*H228*J228*$BO$9)</f>
        <v>0</v>
      </c>
      <c r="BP228" s="54"/>
      <c r="BQ228" s="20">
        <f>SUM(BP228*E228*F228*H228*J228*$BQ$9)</f>
        <v>0</v>
      </c>
      <c r="BR228" s="54"/>
      <c r="BS228" s="20">
        <f>SUM(BR228*E228*F228*H228*J228*$BS$9)</f>
        <v>0</v>
      </c>
      <c r="BT228" s="54"/>
      <c r="BU228" s="20">
        <f>SUM(BT228*E228*F228*H228*J228*$BU$9)</f>
        <v>0</v>
      </c>
      <c r="BV228" s="54"/>
      <c r="BW228" s="20">
        <f>SUM(BV228*E228*F228*H228*J228*$BW$9)</f>
        <v>0</v>
      </c>
      <c r="BX228" s="59"/>
      <c r="BY228" s="24">
        <f>BX228*E228*F228*H228*J228*$BY$9</f>
        <v>0</v>
      </c>
      <c r="BZ228" s="54"/>
      <c r="CA228" s="20">
        <f>SUM(BZ228*E228*F228*H228*J228*$CA$9)</f>
        <v>0</v>
      </c>
      <c r="CB228" s="52"/>
      <c r="CC228" s="20">
        <f>SUM(CB228*E228*F228*H228*J228*$CC$9)</f>
        <v>0</v>
      </c>
      <c r="CD228" s="54"/>
      <c r="CE228" s="20">
        <f>SUM(CD228*E228*F228*H228*J228*$CE$9)</f>
        <v>0</v>
      </c>
      <c r="CF228" s="54"/>
      <c r="CG228" s="20">
        <f>SUM(CF228*E228*F228*H228*J228*$CG$9)</f>
        <v>0</v>
      </c>
      <c r="CH228" s="54"/>
      <c r="CI228" s="20">
        <f>CH228*E228*F228*H228*J228*$CI$9</f>
        <v>0</v>
      </c>
      <c r="CJ228" s="76"/>
      <c r="CK228" s="20">
        <f>SUM(CJ228*E228*F228*H228*J228*$CK$9)</f>
        <v>0</v>
      </c>
      <c r="CL228" s="52"/>
      <c r="CM228" s="20">
        <f>SUM(CL228*E228*F228*H228*K228*$CM$9)</f>
        <v>0</v>
      </c>
      <c r="CN228" s="54"/>
      <c r="CO228" s="20">
        <f>SUM(CN228*E228*F228*H228*K228*$CO$9)</f>
        <v>0</v>
      </c>
      <c r="CP228" s="54"/>
      <c r="CQ228" s="20">
        <f>SUM(CP228*E228*F228*H228*K228*$CQ$9)</f>
        <v>0</v>
      </c>
      <c r="CR228" s="52"/>
      <c r="CS228" s="20">
        <f>SUM(CR228*E228*F228*H228*K228*$CS$9)</f>
        <v>0</v>
      </c>
      <c r="CT228" s="52"/>
      <c r="CU228" s="20">
        <f>SUM(CT228*E228*F228*H228*K228*$CU$9)</f>
        <v>0</v>
      </c>
      <c r="CV228" s="52"/>
      <c r="CW228" s="20">
        <f>SUM(CV228*E228*F228*H228*K228*$CW$9)</f>
        <v>0</v>
      </c>
      <c r="CX228" s="54"/>
      <c r="CY228" s="20">
        <f>SUM(CX228*E228*F228*H228*K228*$CY$9)</f>
        <v>0</v>
      </c>
      <c r="CZ228" s="54"/>
      <c r="DA228" s="20">
        <f>SUM(CZ228*E228*F228*H228*K228*$DA$9)</f>
        <v>0</v>
      </c>
      <c r="DB228" s="54"/>
      <c r="DC228" s="20">
        <f>SUM(DB228*E228*F228*H228*K228*$DC$9)</f>
        <v>0</v>
      </c>
      <c r="DD228" s="52"/>
      <c r="DE228" s="20">
        <f>SUM(DD228*E228*F228*H228*K228*$DE$9)</f>
        <v>0</v>
      </c>
      <c r="DF228" s="54"/>
      <c r="DG228" s="20">
        <f>SUM(DF228*E228*F228*H228*K228*$DG$9)</f>
        <v>0</v>
      </c>
      <c r="DH228" s="54"/>
      <c r="DI228" s="20">
        <f>SUM(DH228*E228*F228*H228*K228*$DI$9)</f>
        <v>0</v>
      </c>
      <c r="DJ228" s="54"/>
      <c r="DK228" s="20">
        <f>SUM(DJ228*E228*F228*H228*K228*$DK$9)</f>
        <v>0</v>
      </c>
      <c r="DL228" s="19"/>
      <c r="DM228" s="21">
        <f>SUM(DL228*E228*F228*H228*K228*$DM$9)</f>
        <v>0</v>
      </c>
      <c r="DN228" s="19"/>
      <c r="DO228" s="20">
        <f>SUM(DN228*E228*F228*H228*K228*$DO$9)</f>
        <v>0</v>
      </c>
      <c r="DP228" s="54"/>
      <c r="DQ228" s="20">
        <f>DP228*E228*F228*H228*K228*$DQ$9</f>
        <v>0</v>
      </c>
      <c r="DR228" s="54"/>
      <c r="DS228" s="20">
        <f>SUM(DR228*E228*F228*H228*K228*$DS$9)</f>
        <v>0</v>
      </c>
      <c r="DT228" s="54"/>
      <c r="DU228" s="20">
        <f>SUM(DT228*E228*F228*H228*K228*$DU$9)</f>
        <v>0</v>
      </c>
      <c r="DV228" s="54"/>
      <c r="DW228" s="20">
        <f>SUM(DV228*E228*F228*H228*L228*$DW$9)</f>
        <v>0</v>
      </c>
      <c r="DX228" s="54"/>
      <c r="DY228" s="20">
        <f>SUM(DX228*E228*F228*H228*M228*$DY$9)</f>
        <v>0</v>
      </c>
      <c r="DZ228" s="55"/>
      <c r="EA228" s="20">
        <f>SUM(DZ228*E228*F228*H228*J228*$EA$9)</f>
        <v>0</v>
      </c>
      <c r="EB228" s="19"/>
      <c r="EC228" s="20">
        <f>SUM(EB228*E228*F228*H228*J228*$EC$9)</f>
        <v>0</v>
      </c>
      <c r="ED228" s="54"/>
      <c r="EE228" s="20">
        <f>SUM(ED228*E228*F228*H228*J228*$EE$9)</f>
        <v>0</v>
      </c>
      <c r="EF228" s="19"/>
      <c r="EG228" s="20">
        <f>SUM(EF228*E228*F228*H228*J228*$EG$9)</f>
        <v>0</v>
      </c>
      <c r="EH228" s="19"/>
      <c r="EI228" s="20">
        <f>EH228*E228*F228*H228*J228*$EI$9</f>
        <v>0</v>
      </c>
      <c r="EJ228" s="19"/>
      <c r="EK228" s="20">
        <f>EJ228*E228*F228*H228*J228*$EK$9</f>
        <v>0</v>
      </c>
      <c r="EL228" s="19"/>
      <c r="EM228" s="20"/>
      <c r="EN228" s="25"/>
      <c r="EO228" s="25"/>
      <c r="EP228" s="26">
        <f t="shared" si="601"/>
        <v>0</v>
      </c>
      <c r="EQ228" s="26">
        <f t="shared" si="601"/>
        <v>0</v>
      </c>
    </row>
    <row r="229" spans="1:147" ht="45" customHeight="1" x14ac:dyDescent="0.25">
      <c r="A229" s="13"/>
      <c r="B229" s="13">
        <v>156</v>
      </c>
      <c r="C229" s="126" t="s">
        <v>619</v>
      </c>
      <c r="D229" s="64" t="s">
        <v>620</v>
      </c>
      <c r="E229" s="15">
        <v>13916</v>
      </c>
      <c r="F229" s="50">
        <v>12.27</v>
      </c>
      <c r="G229" s="17"/>
      <c r="H229" s="49">
        <v>1</v>
      </c>
      <c r="I229" s="50"/>
      <c r="J229" s="48">
        <v>1.4</v>
      </c>
      <c r="K229" s="48">
        <v>1.68</v>
      </c>
      <c r="L229" s="48">
        <v>2.23</v>
      </c>
      <c r="M229" s="51">
        <v>2.57</v>
      </c>
      <c r="N229" s="54"/>
      <c r="O229" s="20">
        <f>N229*E229*F229*H229*J229*$O$9</f>
        <v>0</v>
      </c>
      <c r="P229" s="52"/>
      <c r="Q229" s="20">
        <f>P229*E229*F229*H229*J229*$Q$9</f>
        <v>0</v>
      </c>
      <c r="R229" s="52"/>
      <c r="S229" s="21">
        <f>R229*E229*F229*H229*J229*$S$9</f>
        <v>0</v>
      </c>
      <c r="T229" s="54"/>
      <c r="U229" s="20">
        <f>SUM(T229*E229*F229*H229*J229*$U$9)</f>
        <v>0</v>
      </c>
      <c r="V229" s="54"/>
      <c r="W229" s="21">
        <f>SUM(V229*E229*F229*H229*J229*$W$9)</f>
        <v>0</v>
      </c>
      <c r="X229" s="54"/>
      <c r="Y229" s="20">
        <f>SUM(X229*E229*F229*H229*J229*$Y$9)</f>
        <v>0</v>
      </c>
      <c r="Z229" s="52"/>
      <c r="AA229" s="20">
        <f>SUM(Z229*E229*F229*H229*J229*$AA$9)</f>
        <v>0</v>
      </c>
      <c r="AB229" s="58"/>
      <c r="AC229" s="58"/>
      <c r="AD229" s="52"/>
      <c r="AE229" s="20">
        <f>SUM(AD229*E229*F229*H229*J229*$AE$9)</f>
        <v>0</v>
      </c>
      <c r="AF229" s="52"/>
      <c r="AG229" s="20">
        <f>SUM(AF229*E229*F229*H229*K229*$AG$9)</f>
        <v>0</v>
      </c>
      <c r="AH229" s="52"/>
      <c r="AI229" s="20">
        <f>SUM(AH229*E229*F229*H229*K229*$AI$9)</f>
        <v>0</v>
      </c>
      <c r="AJ229" s="54"/>
      <c r="AK229" s="20">
        <f>SUM(AJ229*E229*F229*H229*J229*$AK$9)</f>
        <v>0</v>
      </c>
      <c r="AL229" s="52"/>
      <c r="AM229" s="21">
        <f>SUM(AL229*E229*F229*H229*J229*$AM$9)</f>
        <v>0</v>
      </c>
      <c r="AN229" s="54"/>
      <c r="AO229" s="20">
        <f>SUM(AN229*E229*F229*H229*J229*$AO$9)</f>
        <v>0</v>
      </c>
      <c r="AP229" s="55"/>
      <c r="AQ229" s="20">
        <f>SUM(AP229*E229*F229*H229*J229*$AQ$9)</f>
        <v>0</v>
      </c>
      <c r="AR229" s="52"/>
      <c r="AS229" s="20">
        <f>SUM(E229*F229*H229*J229*AR229*$AS$9)</f>
        <v>0</v>
      </c>
      <c r="AT229" s="52"/>
      <c r="AU229" s="20">
        <f>SUM(AT229*E229*F229*H229*J229*$AU$9)</f>
        <v>0</v>
      </c>
      <c r="AV229" s="54"/>
      <c r="AW229" s="20">
        <f>SUM(AV229*E229*F229*H229*J229*$AW$9)</f>
        <v>0</v>
      </c>
      <c r="AX229" s="54"/>
      <c r="AY229" s="21">
        <f>SUM(AX229*E229*F229*H229*J229*$AY$9)</f>
        <v>0</v>
      </c>
      <c r="AZ229" s="54"/>
      <c r="BA229" s="20">
        <f>SUM(AZ229*E229*F229*H229*J229*$BA$9)</f>
        <v>0</v>
      </c>
      <c r="BB229" s="54"/>
      <c r="BC229" s="20">
        <f>SUM(BB229*E229*F229*H229*J229*$BC$9)</f>
        <v>0</v>
      </c>
      <c r="BD229" s="54"/>
      <c r="BE229" s="20">
        <f>SUM(BD229*E229*F229*H229*J229*$BE$9)</f>
        <v>0</v>
      </c>
      <c r="BF229" s="54"/>
      <c r="BG229" s="20">
        <f>SUM(BF229*E229*F229*H229*J229*$BG$9)</f>
        <v>0</v>
      </c>
      <c r="BH229" s="54"/>
      <c r="BI229" s="20">
        <f>BH229*E229*F229*H229*J229*$BI$9</f>
        <v>0</v>
      </c>
      <c r="BJ229" s="54"/>
      <c r="BK229" s="20">
        <f>BJ229*E229*F229*H229*J229*$BK$9</f>
        <v>0</v>
      </c>
      <c r="BL229" s="54"/>
      <c r="BM229" s="20">
        <f>BL229*E229*F229*H229*J229*$BM$9</f>
        <v>0</v>
      </c>
      <c r="BN229" s="54"/>
      <c r="BO229" s="20">
        <f>SUM(BN229*E229*F229*H229*J229*$BO$9)</f>
        <v>0</v>
      </c>
      <c r="BP229" s="54"/>
      <c r="BQ229" s="20">
        <f>SUM(BP229*E229*F229*H229*J229*$BQ$9)</f>
        <v>0</v>
      </c>
      <c r="BR229" s="54"/>
      <c r="BS229" s="20">
        <f>SUM(BR229*E229*F229*H229*J229*$BS$9)</f>
        <v>0</v>
      </c>
      <c r="BT229" s="54"/>
      <c r="BU229" s="20">
        <f>SUM(BT229*E229*F229*H229*J229*$BU$9)</f>
        <v>0</v>
      </c>
      <c r="BV229" s="54"/>
      <c r="BW229" s="20">
        <f>SUM(BV229*E229*F229*H229*J229*$BW$9)</f>
        <v>0</v>
      </c>
      <c r="BX229" s="59"/>
      <c r="BY229" s="24">
        <f>BX229*E229*F229*H229*J229*$BY$9</f>
        <v>0</v>
      </c>
      <c r="BZ229" s="54"/>
      <c r="CA229" s="20">
        <f>SUM(BZ229*E229*F229*H229*J229*$CA$9)</f>
        <v>0</v>
      </c>
      <c r="CB229" s="52"/>
      <c r="CC229" s="20">
        <f>SUM(CB229*E229*F229*H229*J229*$CC$9)</f>
        <v>0</v>
      </c>
      <c r="CD229" s="54"/>
      <c r="CE229" s="20">
        <f>SUM(CD229*E229*F229*H229*J229*$CE$9)</f>
        <v>0</v>
      </c>
      <c r="CF229" s="54"/>
      <c r="CG229" s="20">
        <f>SUM(CF229*E229*F229*H229*J229*$CG$9)</f>
        <v>0</v>
      </c>
      <c r="CH229" s="54"/>
      <c r="CI229" s="20">
        <f>CH229*E229*F229*H229*J229*$CI$9</f>
        <v>0</v>
      </c>
      <c r="CJ229" s="76"/>
      <c r="CK229" s="20">
        <f>SUM(CJ229*E229*F229*H229*J229*$CK$9)</f>
        <v>0</v>
      </c>
      <c r="CL229" s="52"/>
      <c r="CM229" s="20">
        <f>SUM(CL229*E229*F229*H229*K229*$CM$9)</f>
        <v>0</v>
      </c>
      <c r="CN229" s="54"/>
      <c r="CO229" s="20">
        <f>SUM(CN229*E229*F229*H229*K229*$CO$9)</f>
        <v>0</v>
      </c>
      <c r="CP229" s="54"/>
      <c r="CQ229" s="20">
        <f>SUM(CP229*E229*F229*H229*K229*$CQ$9)</f>
        <v>0</v>
      </c>
      <c r="CR229" s="52"/>
      <c r="CS229" s="20">
        <f>SUM(CR229*E229*F229*H229*K229*$CS$9)</f>
        <v>0</v>
      </c>
      <c r="CT229" s="52"/>
      <c r="CU229" s="20">
        <f>SUM(CT229*E229*F229*H229*K229*$CU$9)</f>
        <v>0</v>
      </c>
      <c r="CV229" s="52"/>
      <c r="CW229" s="20">
        <f>SUM(CV229*E229*F229*H229*K229*$CW$9)</f>
        <v>0</v>
      </c>
      <c r="CX229" s="54"/>
      <c r="CY229" s="20">
        <f>SUM(CX229*E229*F229*H229*K229*$CY$9)</f>
        <v>0</v>
      </c>
      <c r="CZ229" s="54"/>
      <c r="DA229" s="20">
        <f>SUM(CZ229*E229*F229*H229*K229*$DA$9)</f>
        <v>0</v>
      </c>
      <c r="DB229" s="54"/>
      <c r="DC229" s="20">
        <f>SUM(DB229*E229*F229*H229*K229*$DC$9)</f>
        <v>0</v>
      </c>
      <c r="DD229" s="52"/>
      <c r="DE229" s="20">
        <f>SUM(DD229*E229*F229*H229*K229*$DE$9)</f>
        <v>0</v>
      </c>
      <c r="DF229" s="54"/>
      <c r="DG229" s="20">
        <f>SUM(DF229*E229*F229*H229*K229*$DG$9)</f>
        <v>0</v>
      </c>
      <c r="DH229" s="54"/>
      <c r="DI229" s="20">
        <f>SUM(DH229*E229*F229*H229*K229*$DI$9)</f>
        <v>0</v>
      </c>
      <c r="DJ229" s="54"/>
      <c r="DK229" s="20">
        <f>SUM(DJ229*E229*F229*H229*K229*$DK$9)</f>
        <v>0</v>
      </c>
      <c r="DL229" s="19"/>
      <c r="DM229" s="21">
        <f>SUM(DL229*E229*F229*H229*K229*$DM$9)</f>
        <v>0</v>
      </c>
      <c r="DN229" s="54"/>
      <c r="DO229" s="20">
        <f>SUM(DN229*E229*F229*H229*K229*$DO$9)</f>
        <v>0</v>
      </c>
      <c r="DP229" s="54"/>
      <c r="DQ229" s="20">
        <f>DP229*E229*F229*H229*K229*$DQ$9</f>
        <v>0</v>
      </c>
      <c r="DR229" s="54"/>
      <c r="DS229" s="20">
        <f>SUM(DR229*E229*F229*H229*K229*$DS$9)</f>
        <v>0</v>
      </c>
      <c r="DT229" s="54"/>
      <c r="DU229" s="20">
        <f>SUM(DT229*E229*F229*H229*K229*$DU$9)</f>
        <v>0</v>
      </c>
      <c r="DV229" s="54"/>
      <c r="DW229" s="20">
        <f>SUM(DV229*E229*F229*H229*L229*$DW$9)</f>
        <v>0</v>
      </c>
      <c r="DX229" s="54"/>
      <c r="DY229" s="20">
        <f>SUM(DX229*E229*F229*H229*M229*$DY$9)</f>
        <v>0</v>
      </c>
      <c r="DZ229" s="55"/>
      <c r="EA229" s="20">
        <f>SUM(DZ229*E229*F229*H229*J229*$EA$9)</f>
        <v>0</v>
      </c>
      <c r="EB229" s="19"/>
      <c r="EC229" s="20">
        <f>SUM(EB229*E229*F229*H229*J229*$EC$9)</f>
        <v>0</v>
      </c>
      <c r="ED229" s="54"/>
      <c r="EE229" s="20">
        <f>SUM(ED229*E229*F229*H229*J229*$EE$9)</f>
        <v>0</v>
      </c>
      <c r="EF229" s="54"/>
      <c r="EG229" s="20">
        <f>SUM(EF229*E229*F229*H229*J229*$EG$9)</f>
        <v>0</v>
      </c>
      <c r="EH229" s="19"/>
      <c r="EI229" s="20">
        <f>EH229*E229*F229*H229*J229*$EI$9</f>
        <v>0</v>
      </c>
      <c r="EJ229" s="19"/>
      <c r="EK229" s="20">
        <f>EJ229*E229*F229*H229*J229*$EK$9</f>
        <v>0</v>
      </c>
      <c r="EL229" s="19"/>
      <c r="EM229" s="20"/>
      <c r="EN229" s="25"/>
      <c r="EO229" s="25"/>
      <c r="EP229" s="26">
        <f t="shared" si="601"/>
        <v>0</v>
      </c>
      <c r="EQ229" s="26">
        <f t="shared" si="601"/>
        <v>0</v>
      </c>
    </row>
    <row r="230" spans="1:147" s="132" customFormat="1" ht="15" customHeight="1" x14ac:dyDescent="0.25">
      <c r="A230" s="182">
        <v>36</v>
      </c>
      <c r="B230" s="182"/>
      <c r="C230" s="201" t="s">
        <v>621</v>
      </c>
      <c r="D230" s="199" t="s">
        <v>622</v>
      </c>
      <c r="E230" s="189">
        <v>13916</v>
      </c>
      <c r="F230" s="194"/>
      <c r="G230" s="191"/>
      <c r="H230" s="185"/>
      <c r="I230" s="193"/>
      <c r="J230" s="196">
        <v>1.4</v>
      </c>
      <c r="K230" s="196">
        <v>1.68</v>
      </c>
      <c r="L230" s="196">
        <v>2.23</v>
      </c>
      <c r="M230" s="195">
        <v>2.57</v>
      </c>
      <c r="N230" s="60">
        <f t="shared" ref="N230:AS230" si="602">SUM(N231:N244)</f>
        <v>10</v>
      </c>
      <c r="O230" s="60">
        <f t="shared" si="602"/>
        <v>1062964.642432</v>
      </c>
      <c r="P230" s="60">
        <f t="shared" si="602"/>
        <v>0</v>
      </c>
      <c r="Q230" s="60">
        <f t="shared" si="602"/>
        <v>0</v>
      </c>
      <c r="R230" s="60">
        <f t="shared" si="602"/>
        <v>18</v>
      </c>
      <c r="S230" s="60">
        <f t="shared" si="602"/>
        <v>140273.28</v>
      </c>
      <c r="T230" s="197">
        <f t="shared" si="602"/>
        <v>0</v>
      </c>
      <c r="U230" s="197">
        <f t="shared" si="602"/>
        <v>0</v>
      </c>
      <c r="V230" s="60">
        <f t="shared" si="602"/>
        <v>120</v>
      </c>
      <c r="W230" s="60">
        <f t="shared" si="602"/>
        <v>4849717.6726656007</v>
      </c>
      <c r="X230" s="60">
        <f t="shared" si="602"/>
        <v>0</v>
      </c>
      <c r="Y230" s="60">
        <f t="shared" si="602"/>
        <v>0</v>
      </c>
      <c r="Z230" s="60">
        <f t="shared" si="602"/>
        <v>0</v>
      </c>
      <c r="AA230" s="60">
        <f t="shared" si="602"/>
        <v>0</v>
      </c>
      <c r="AB230" s="60">
        <f t="shared" si="602"/>
        <v>0</v>
      </c>
      <c r="AC230" s="60">
        <f t="shared" si="602"/>
        <v>0</v>
      </c>
      <c r="AD230" s="60">
        <f t="shared" si="602"/>
        <v>17</v>
      </c>
      <c r="AE230" s="60">
        <f t="shared" si="602"/>
        <v>132480.32000000001</v>
      </c>
      <c r="AF230" s="60">
        <f t="shared" si="602"/>
        <v>12</v>
      </c>
      <c r="AG230" s="60">
        <f t="shared" si="602"/>
        <v>112218.624</v>
      </c>
      <c r="AH230" s="60">
        <f t="shared" si="602"/>
        <v>0</v>
      </c>
      <c r="AI230" s="60">
        <f t="shared" si="602"/>
        <v>0</v>
      </c>
      <c r="AJ230" s="60">
        <f t="shared" si="602"/>
        <v>0</v>
      </c>
      <c r="AK230" s="60">
        <f t="shared" si="602"/>
        <v>0</v>
      </c>
      <c r="AL230" s="60">
        <f t="shared" si="602"/>
        <v>0</v>
      </c>
      <c r="AM230" s="60">
        <f t="shared" si="602"/>
        <v>0</v>
      </c>
      <c r="AN230" s="60">
        <f t="shared" si="602"/>
        <v>0</v>
      </c>
      <c r="AO230" s="60">
        <f t="shared" si="602"/>
        <v>0</v>
      </c>
      <c r="AP230" s="197">
        <f>SUM(AP231:AP244)</f>
        <v>375</v>
      </c>
      <c r="AQ230" s="197">
        <f>SUM(AQ231:AQ244)</f>
        <v>30640708.662569597</v>
      </c>
      <c r="AR230" s="60">
        <f t="shared" si="602"/>
        <v>0</v>
      </c>
      <c r="AS230" s="60">
        <f t="shared" si="602"/>
        <v>0</v>
      </c>
      <c r="AT230" s="60">
        <f t="shared" ref="AT230:DE230" si="603">SUM(AT231:AT244)</f>
        <v>0</v>
      </c>
      <c r="AU230" s="60">
        <f t="shared" si="603"/>
        <v>0</v>
      </c>
      <c r="AV230" s="60">
        <f t="shared" si="603"/>
        <v>0</v>
      </c>
      <c r="AW230" s="60">
        <f t="shared" si="603"/>
        <v>0</v>
      </c>
      <c r="AX230" s="197">
        <f t="shared" si="603"/>
        <v>165</v>
      </c>
      <c r="AY230" s="197">
        <f t="shared" si="603"/>
        <v>1444519.62564</v>
      </c>
      <c r="AZ230" s="60">
        <f t="shared" si="603"/>
        <v>0</v>
      </c>
      <c r="BA230" s="60">
        <f t="shared" si="603"/>
        <v>0</v>
      </c>
      <c r="BB230" s="60">
        <f t="shared" si="603"/>
        <v>0</v>
      </c>
      <c r="BC230" s="60">
        <f t="shared" si="603"/>
        <v>0</v>
      </c>
      <c r="BD230" s="60">
        <f t="shared" si="603"/>
        <v>30</v>
      </c>
      <c r="BE230" s="60">
        <f t="shared" si="603"/>
        <v>233788.79999999999</v>
      </c>
      <c r="BF230" s="60">
        <f t="shared" si="603"/>
        <v>2</v>
      </c>
      <c r="BG230" s="60">
        <f t="shared" si="603"/>
        <v>15585.92</v>
      </c>
      <c r="BH230" s="60">
        <f t="shared" si="603"/>
        <v>754</v>
      </c>
      <c r="BI230" s="60">
        <f t="shared" si="603"/>
        <v>7367152.6655999999</v>
      </c>
      <c r="BJ230" s="60">
        <f t="shared" si="603"/>
        <v>0</v>
      </c>
      <c r="BK230" s="60">
        <f t="shared" si="603"/>
        <v>0</v>
      </c>
      <c r="BL230" s="60">
        <f t="shared" si="603"/>
        <v>0</v>
      </c>
      <c r="BM230" s="60">
        <f t="shared" si="603"/>
        <v>0</v>
      </c>
      <c r="BN230" s="60">
        <f t="shared" si="603"/>
        <v>0</v>
      </c>
      <c r="BO230" s="60">
        <f t="shared" si="603"/>
        <v>0</v>
      </c>
      <c r="BP230" s="60">
        <f t="shared" si="603"/>
        <v>0</v>
      </c>
      <c r="BQ230" s="60">
        <f t="shared" si="603"/>
        <v>0</v>
      </c>
      <c r="BR230" s="60">
        <f t="shared" si="603"/>
        <v>0</v>
      </c>
      <c r="BS230" s="60">
        <f t="shared" si="603"/>
        <v>0</v>
      </c>
      <c r="BT230" s="60">
        <f t="shared" si="603"/>
        <v>0</v>
      </c>
      <c r="BU230" s="60">
        <f t="shared" si="603"/>
        <v>0</v>
      </c>
      <c r="BV230" s="60">
        <f t="shared" si="603"/>
        <v>0</v>
      </c>
      <c r="BW230" s="60">
        <f t="shared" si="603"/>
        <v>0</v>
      </c>
      <c r="BX230" s="60">
        <f t="shared" si="603"/>
        <v>80</v>
      </c>
      <c r="BY230" s="60">
        <f t="shared" si="603"/>
        <v>872811.52000000002</v>
      </c>
      <c r="BZ230" s="60">
        <f t="shared" si="603"/>
        <v>18</v>
      </c>
      <c r="CA230" s="60">
        <f t="shared" si="603"/>
        <v>140273.28</v>
      </c>
      <c r="CB230" s="60">
        <f t="shared" si="603"/>
        <v>0</v>
      </c>
      <c r="CC230" s="60">
        <f t="shared" si="603"/>
        <v>0</v>
      </c>
      <c r="CD230" s="197">
        <f t="shared" si="603"/>
        <v>0</v>
      </c>
      <c r="CE230" s="197">
        <f t="shared" si="603"/>
        <v>0</v>
      </c>
      <c r="CF230" s="60">
        <f t="shared" si="603"/>
        <v>0</v>
      </c>
      <c r="CG230" s="60">
        <f t="shared" si="603"/>
        <v>0</v>
      </c>
      <c r="CH230" s="60">
        <f t="shared" si="603"/>
        <v>0</v>
      </c>
      <c r="CI230" s="60">
        <f t="shared" si="603"/>
        <v>0</v>
      </c>
      <c r="CJ230" s="60">
        <f t="shared" si="603"/>
        <v>2</v>
      </c>
      <c r="CK230" s="60">
        <f t="shared" si="603"/>
        <v>245010.66240000003</v>
      </c>
      <c r="CL230" s="60">
        <f t="shared" si="603"/>
        <v>0</v>
      </c>
      <c r="CM230" s="60">
        <f t="shared" si="603"/>
        <v>0</v>
      </c>
      <c r="CN230" s="60">
        <f t="shared" si="603"/>
        <v>0</v>
      </c>
      <c r="CO230" s="60">
        <f t="shared" si="603"/>
        <v>0</v>
      </c>
      <c r="CP230" s="60">
        <f t="shared" si="603"/>
        <v>0</v>
      </c>
      <c r="CQ230" s="60">
        <f t="shared" si="603"/>
        <v>0</v>
      </c>
      <c r="CR230" s="60">
        <f t="shared" si="603"/>
        <v>0</v>
      </c>
      <c r="CS230" s="60">
        <f t="shared" si="603"/>
        <v>0</v>
      </c>
      <c r="CT230" s="60">
        <f t="shared" si="603"/>
        <v>0</v>
      </c>
      <c r="CU230" s="60">
        <f t="shared" si="603"/>
        <v>0</v>
      </c>
      <c r="CV230" s="60">
        <f t="shared" si="603"/>
        <v>0</v>
      </c>
      <c r="CW230" s="60">
        <f t="shared" si="603"/>
        <v>0</v>
      </c>
      <c r="CX230" s="60">
        <f t="shared" si="603"/>
        <v>0</v>
      </c>
      <c r="CY230" s="60">
        <f t="shared" si="603"/>
        <v>0</v>
      </c>
      <c r="CZ230" s="60">
        <f t="shared" si="603"/>
        <v>0</v>
      </c>
      <c r="DA230" s="60">
        <f t="shared" si="603"/>
        <v>0</v>
      </c>
      <c r="DB230" s="60">
        <f t="shared" si="603"/>
        <v>2</v>
      </c>
      <c r="DC230" s="60">
        <f t="shared" si="603"/>
        <v>20105.836800000001</v>
      </c>
      <c r="DD230" s="60">
        <f t="shared" si="603"/>
        <v>0</v>
      </c>
      <c r="DE230" s="60">
        <f t="shared" si="603"/>
        <v>0</v>
      </c>
      <c r="DF230" s="60">
        <f t="shared" ref="DF230:EM230" si="604">SUM(DF231:DF244)</f>
        <v>40</v>
      </c>
      <c r="DG230" s="60">
        <f t="shared" si="604"/>
        <v>374062.07999999996</v>
      </c>
      <c r="DH230" s="60">
        <f t="shared" si="604"/>
        <v>0</v>
      </c>
      <c r="DI230" s="60">
        <f t="shared" si="604"/>
        <v>0</v>
      </c>
      <c r="DJ230" s="60">
        <f t="shared" si="604"/>
        <v>0</v>
      </c>
      <c r="DK230" s="60">
        <f t="shared" si="604"/>
        <v>0</v>
      </c>
      <c r="DL230" s="60">
        <f t="shared" si="604"/>
        <v>0</v>
      </c>
      <c r="DM230" s="60">
        <f t="shared" si="604"/>
        <v>0</v>
      </c>
      <c r="DN230" s="60">
        <f t="shared" si="604"/>
        <v>0</v>
      </c>
      <c r="DO230" s="60">
        <f t="shared" si="604"/>
        <v>0</v>
      </c>
      <c r="DP230" s="60">
        <f t="shared" si="604"/>
        <v>0</v>
      </c>
      <c r="DQ230" s="60">
        <f t="shared" si="604"/>
        <v>0</v>
      </c>
      <c r="DR230" s="60">
        <f t="shared" si="604"/>
        <v>0</v>
      </c>
      <c r="DS230" s="60">
        <f t="shared" si="604"/>
        <v>0</v>
      </c>
      <c r="DT230" s="60">
        <f t="shared" si="604"/>
        <v>0</v>
      </c>
      <c r="DU230" s="60">
        <f t="shared" si="604"/>
        <v>0</v>
      </c>
      <c r="DV230" s="60">
        <f t="shared" si="604"/>
        <v>0</v>
      </c>
      <c r="DW230" s="60">
        <f t="shared" si="604"/>
        <v>0</v>
      </c>
      <c r="DX230" s="60">
        <f t="shared" si="604"/>
        <v>4</v>
      </c>
      <c r="DY230" s="60">
        <f t="shared" si="604"/>
        <v>566848.60726815998</v>
      </c>
      <c r="DZ230" s="60">
        <f t="shared" si="604"/>
        <v>0</v>
      </c>
      <c r="EA230" s="60">
        <f t="shared" si="604"/>
        <v>0</v>
      </c>
      <c r="EB230" s="60">
        <f t="shared" si="604"/>
        <v>0</v>
      </c>
      <c r="EC230" s="60">
        <f t="shared" si="604"/>
        <v>0</v>
      </c>
      <c r="ED230" s="60">
        <f t="shared" si="604"/>
        <v>0</v>
      </c>
      <c r="EE230" s="60">
        <f t="shared" si="604"/>
        <v>0</v>
      </c>
      <c r="EF230" s="60">
        <f t="shared" si="604"/>
        <v>0</v>
      </c>
      <c r="EG230" s="60">
        <f t="shared" si="604"/>
        <v>0</v>
      </c>
      <c r="EH230" s="197">
        <f t="shared" si="604"/>
        <v>0</v>
      </c>
      <c r="EI230" s="197">
        <f t="shared" si="604"/>
        <v>0</v>
      </c>
      <c r="EJ230" s="60">
        <f t="shared" si="604"/>
        <v>0</v>
      </c>
      <c r="EK230" s="60">
        <f t="shared" si="604"/>
        <v>0</v>
      </c>
      <c r="EL230" s="60">
        <f t="shared" si="604"/>
        <v>0</v>
      </c>
      <c r="EM230" s="60">
        <f t="shared" si="604"/>
        <v>0</v>
      </c>
      <c r="EN230" s="60"/>
      <c r="EO230" s="60"/>
      <c r="EP230" s="60">
        <f>SUM(EP231:EP244)</f>
        <v>1649</v>
      </c>
      <c r="EQ230" s="60">
        <f>SUM(EQ231:EQ244)</f>
        <v>48218522.199375361</v>
      </c>
    </row>
    <row r="231" spans="1:147" ht="30" customHeight="1" x14ac:dyDescent="0.25">
      <c r="A231" s="13"/>
      <c r="B231" s="13">
        <v>157</v>
      </c>
      <c r="C231" s="126" t="s">
        <v>623</v>
      </c>
      <c r="D231" s="64" t="s">
        <v>624</v>
      </c>
      <c r="E231" s="15">
        <v>13916</v>
      </c>
      <c r="F231" s="16">
        <v>7.86</v>
      </c>
      <c r="G231" s="17"/>
      <c r="H231" s="134">
        <v>0.8</v>
      </c>
      <c r="I231" s="140"/>
      <c r="J231" s="48">
        <v>1.4</v>
      </c>
      <c r="K231" s="48">
        <v>1.68</v>
      </c>
      <c r="L231" s="48">
        <v>2.23</v>
      </c>
      <c r="M231" s="51">
        <v>2.57</v>
      </c>
      <c r="N231" s="19">
        <v>5</v>
      </c>
      <c r="O231" s="20">
        <f>N231*E231*F231*H231*J231*$O$9</f>
        <v>612526.65599999996</v>
      </c>
      <c r="P231" s="78"/>
      <c r="Q231" s="20">
        <f>P231*E231*F231*H231*J231*$Q$9</f>
        <v>0</v>
      </c>
      <c r="R231" s="79"/>
      <c r="S231" s="21">
        <f>R231*E231*F231*H231*J231*$S$9</f>
        <v>0</v>
      </c>
      <c r="T231" s="19"/>
      <c r="U231" s="20">
        <f>SUM(T231*E231*F231*H231*J231*$U$9)</f>
        <v>0</v>
      </c>
      <c r="V231" s="19"/>
      <c r="W231" s="21">
        <f>SUM(V231*E231*F231*H231*J231*$W$9)</f>
        <v>0</v>
      </c>
      <c r="X231" s="19"/>
      <c r="Y231" s="20">
        <f>SUM(X231*E231*F231*H231*J231*$Y$9)</f>
        <v>0</v>
      </c>
      <c r="Z231" s="79"/>
      <c r="AA231" s="20">
        <f>SUM(Z231*E231*F231*H231*J231*$AA$9)</f>
        <v>0</v>
      </c>
      <c r="AB231" s="20"/>
      <c r="AC231" s="20"/>
      <c r="AD231" s="79"/>
      <c r="AE231" s="20">
        <f>SUM(AD231*E231*F231*H231*J231*$AE$9)</f>
        <v>0</v>
      </c>
      <c r="AF231" s="79"/>
      <c r="AG231" s="20">
        <f>SUM(AF231*E231*F231*H231*K231*$AG$9)</f>
        <v>0</v>
      </c>
      <c r="AH231" s="79"/>
      <c r="AI231" s="20">
        <f>SUM(AH231*E231*F231*H231*K231*$AI$9)</f>
        <v>0</v>
      </c>
      <c r="AJ231" s="19"/>
      <c r="AK231" s="20">
        <f>SUM(AJ231*E231*F231*H231*J231*$AK$9)</f>
        <v>0</v>
      </c>
      <c r="AL231" s="79"/>
      <c r="AM231" s="21">
        <f>SUM(AL231*E231*F231*H231*J231*$AM$9)</f>
        <v>0</v>
      </c>
      <c r="AN231" s="19"/>
      <c r="AO231" s="20">
        <f>SUM(AN231*E231*F231*H231*J231*$AO$9)</f>
        <v>0</v>
      </c>
      <c r="AP231" s="19"/>
      <c r="AQ231" s="20">
        <f>SUM(AP231*E231*F231*H231*J231*$AQ$9)</f>
        <v>0</v>
      </c>
      <c r="AR231" s="79"/>
      <c r="AS231" s="20">
        <f>SUM(E231*F231*H231*J231*AR231*$AS$9)</f>
        <v>0</v>
      </c>
      <c r="AT231" s="79"/>
      <c r="AU231" s="20">
        <f>SUM(AT231*E231*F231*H231*J231*$AU$9)</f>
        <v>0</v>
      </c>
      <c r="AV231" s="19"/>
      <c r="AW231" s="20">
        <f>SUM(AV231*E231*F231*H231*J231*$AW$9)</f>
        <v>0</v>
      </c>
      <c r="AX231" s="19"/>
      <c r="AY231" s="21">
        <f>SUM(AX231*E231*F231*H231*J231*$AY$9)</f>
        <v>0</v>
      </c>
      <c r="AZ231" s="19"/>
      <c r="BA231" s="20">
        <f>SUM(AZ231*E231*F231*H231*J231*$BA$9)</f>
        <v>0</v>
      </c>
      <c r="BB231" s="19"/>
      <c r="BC231" s="20">
        <f>SUM(BB231*E231*F231*H231*J231*$BC$9)</f>
        <v>0</v>
      </c>
      <c r="BD231" s="19"/>
      <c r="BE231" s="20">
        <f>SUM(BD231*E231*F231*H231*J231*$BE$9)</f>
        <v>0</v>
      </c>
      <c r="BF231" s="19"/>
      <c r="BG231" s="20">
        <f>SUM(BF231*E231*F231*H231*J231*$BG$9)</f>
        <v>0</v>
      </c>
      <c r="BH231" s="19">
        <v>13</v>
      </c>
      <c r="BI231" s="20">
        <f>BH231*E231*F231*H231*J231*$BI$9</f>
        <v>1592569.3056000001</v>
      </c>
      <c r="BJ231" s="19"/>
      <c r="BK231" s="20">
        <f>BJ231*E231*F231*H231*J231*$BK$9</f>
        <v>0</v>
      </c>
      <c r="BL231" s="19"/>
      <c r="BM231" s="20">
        <f>BL231*E231*F231*H231*J231*$BM$9</f>
        <v>0</v>
      </c>
      <c r="BN231" s="19"/>
      <c r="BO231" s="20">
        <f>SUM(BN231*E231*F231*H231*J231*$BO$9)</f>
        <v>0</v>
      </c>
      <c r="BP231" s="19"/>
      <c r="BQ231" s="20">
        <f>SUM(BP231*E231*F231*H231*J231*$BQ$9)</f>
        <v>0</v>
      </c>
      <c r="BR231" s="19"/>
      <c r="BS231" s="20">
        <f>SUM(BR231*E231*F231*H231*J231*$BS$9)</f>
        <v>0</v>
      </c>
      <c r="BT231" s="19"/>
      <c r="BU231" s="20">
        <f>SUM(BT231*E231*F231*H231*J231*$BU$9)</f>
        <v>0</v>
      </c>
      <c r="BV231" s="19"/>
      <c r="BW231" s="20">
        <f>SUM(BV231*E231*F231*H231*J231*$BW$9)</f>
        <v>0</v>
      </c>
      <c r="BX231" s="23"/>
      <c r="BY231" s="24">
        <f>BX231*E231*F231*H231*J231*$BY$9</f>
        <v>0</v>
      </c>
      <c r="BZ231" s="19"/>
      <c r="CA231" s="20">
        <f>SUM(BZ231*E231*F231*H231*J231*$CA$9)</f>
        <v>0</v>
      </c>
      <c r="CB231" s="79"/>
      <c r="CC231" s="20">
        <f>SUM(CB231*E231*F231*H231*J231*$CC$9)</f>
        <v>0</v>
      </c>
      <c r="CD231" s="19"/>
      <c r="CE231" s="20">
        <f>SUM(CD231*E231*F231*H231*J231*$CE$9)</f>
        <v>0</v>
      </c>
      <c r="CF231" s="19"/>
      <c r="CG231" s="20">
        <f>SUM(CF231*E231*F231*H231*J231*$CG$9)</f>
        <v>0</v>
      </c>
      <c r="CH231" s="19"/>
      <c r="CI231" s="20">
        <f>CH231*E231*F231*H231*J231*$CI$9</f>
        <v>0</v>
      </c>
      <c r="CJ231" s="19">
        <v>2</v>
      </c>
      <c r="CK231" s="20">
        <f>SUM(CJ231*E231*F231*H231*J231*$CK$9)</f>
        <v>245010.66240000003</v>
      </c>
      <c r="CL231" s="79"/>
      <c r="CM231" s="20">
        <f>SUM(CL231*E231*F231*H231*K231*$CM$9)</f>
        <v>0</v>
      </c>
      <c r="CN231" s="19"/>
      <c r="CO231" s="20">
        <f>SUM(CN231*E231*F231*H231*K231*$CO$9)</f>
        <v>0</v>
      </c>
      <c r="CP231" s="19"/>
      <c r="CQ231" s="20">
        <f>SUM(CP231*E231*F231*H231*K231*$CQ$9)</f>
        <v>0</v>
      </c>
      <c r="CR231" s="79"/>
      <c r="CS231" s="20">
        <f>SUM(CR231*E231*F231*H231*K231*$CS$9)</f>
        <v>0</v>
      </c>
      <c r="CT231" s="79"/>
      <c r="CU231" s="20">
        <f>SUM(CT231*E231*F231*H231*K231*$CU$9)</f>
        <v>0</v>
      </c>
      <c r="CV231" s="79"/>
      <c r="CW231" s="20">
        <f>SUM(CV231*E231*F231*H231*K231*$CW$9)</f>
        <v>0</v>
      </c>
      <c r="CX231" s="19"/>
      <c r="CY231" s="20">
        <f>SUM(CX231*E231*F231*H231*K231*$CY$9)</f>
        <v>0</v>
      </c>
      <c r="CZ231" s="19"/>
      <c r="DA231" s="20">
        <f>SUM(CZ231*E231*F231*H231*K231*$DA$9)</f>
        <v>0</v>
      </c>
      <c r="DB231" s="19"/>
      <c r="DC231" s="20">
        <f>SUM(DB231*E231*F231*H231*K231*$DC$9)</f>
        <v>0</v>
      </c>
      <c r="DD231" s="79"/>
      <c r="DE231" s="20">
        <f>SUM(DD231*E231*F231*H231*K231*$DE$9)</f>
        <v>0</v>
      </c>
      <c r="DF231" s="19"/>
      <c r="DG231" s="20">
        <f>SUM(DF231*E231*F231*H231*K231*$DG$9)</f>
        <v>0</v>
      </c>
      <c r="DH231" s="19"/>
      <c r="DI231" s="20">
        <f>SUM(DH231*E231*F231*H231*K231*$DI$9)</f>
        <v>0</v>
      </c>
      <c r="DJ231" s="19"/>
      <c r="DK231" s="20">
        <f>SUM(DJ231*E231*F231*H231*K231*$DK$9)</f>
        <v>0</v>
      </c>
      <c r="DL231" s="19"/>
      <c r="DM231" s="21">
        <f>SUM(DL231*E231*F231*H231*K231*$DM$9)</f>
        <v>0</v>
      </c>
      <c r="DN231" s="19"/>
      <c r="DO231" s="20">
        <f>SUM(DN231*E231*F231*H231*K231*$DO$9)</f>
        <v>0</v>
      </c>
      <c r="DP231" s="19"/>
      <c r="DQ231" s="20">
        <f>DP231*E231*F231*H231*K231*$DQ$9</f>
        <v>0</v>
      </c>
      <c r="DR231" s="19"/>
      <c r="DS231" s="20">
        <f>SUM(DR231*E231*F231*H231*K231*$DS$9)</f>
        <v>0</v>
      </c>
      <c r="DT231" s="19"/>
      <c r="DU231" s="20">
        <f>SUM(DT231*E231*F231*H231*K231*$DU$9)</f>
        <v>0</v>
      </c>
      <c r="DV231" s="19"/>
      <c r="DW231" s="20">
        <f>SUM(DV231*E231*F231*H231*L231*$DW$9)</f>
        <v>0</v>
      </c>
      <c r="DX231" s="19"/>
      <c r="DY231" s="20">
        <f>SUM(DX231*E231*F231*H231*M231*$DY$9)</f>
        <v>0</v>
      </c>
      <c r="DZ231" s="19"/>
      <c r="EA231" s="20">
        <f>SUM(DZ231*E231*F231*H231*J231*$EA$9)</f>
        <v>0</v>
      </c>
      <c r="EB231" s="19"/>
      <c r="EC231" s="20">
        <f>SUM(EB231*E231*F231*H231*J231*$EC$9)</f>
        <v>0</v>
      </c>
      <c r="ED231" s="19"/>
      <c r="EE231" s="20">
        <f>SUM(ED231*E231*F231*H231*J231*$EE$9)</f>
        <v>0</v>
      </c>
      <c r="EF231" s="19"/>
      <c r="EG231" s="20">
        <f>SUM(EF231*E231*F231*H231*J231*$EG$9)</f>
        <v>0</v>
      </c>
      <c r="EH231" s="19"/>
      <c r="EI231" s="20">
        <f>EH231*E231*F231*H231*J231*$EI$9</f>
        <v>0</v>
      </c>
      <c r="EJ231" s="19"/>
      <c r="EK231" s="20">
        <f>EJ231*E231*F231*H231*J231*$EK$9</f>
        <v>0</v>
      </c>
      <c r="EL231" s="19"/>
      <c r="EM231" s="20"/>
      <c r="EN231" s="25"/>
      <c r="EO231" s="25"/>
      <c r="EP231" s="26">
        <f t="shared" ref="EP231:EQ244" si="605">SUM(N231,X231,P231,R231,Z231,T231,V231,AD231,AF231,AH231,AJ231,AL231,AR231,AT231,AV231,AP231,CL231,CR231,CV231,BZ231,CB231,DB231,DD231,DF231,DH231,DJ231,DL231,DN231,AX231,AN231,AZ231,BB231,BD231,BF231,BH231,BJ231,BL231,BN231,BP231,BR231,BT231,ED231,EF231,DZ231,EB231,BV231,BX231,CT231,CN231,CP231,CX231,CZ231,CD231,CF231,CH231,CJ231,DP231,DR231,DT231,DV231,DX231,EH231,EJ231,EL231)</f>
        <v>20</v>
      </c>
      <c r="EQ231" s="26">
        <f t="shared" si="605"/>
        <v>2450106.6239999998</v>
      </c>
    </row>
    <row r="232" spans="1:147" ht="57" customHeight="1" x14ac:dyDescent="0.25">
      <c r="A232" s="13"/>
      <c r="B232" s="13">
        <v>158</v>
      </c>
      <c r="C232" s="126" t="s">
        <v>625</v>
      </c>
      <c r="D232" s="63" t="s">
        <v>626</v>
      </c>
      <c r="E232" s="15">
        <v>13916</v>
      </c>
      <c r="F232" s="16">
        <v>0.56000000000000005</v>
      </c>
      <c r="G232" s="17"/>
      <c r="H232" s="49">
        <v>1</v>
      </c>
      <c r="I232" s="50"/>
      <c r="J232" s="48">
        <v>1.4</v>
      </c>
      <c r="K232" s="48">
        <v>1.68</v>
      </c>
      <c r="L232" s="48">
        <v>2.23</v>
      </c>
      <c r="M232" s="51">
        <v>2.57</v>
      </c>
      <c r="N232" s="19">
        <v>0</v>
      </c>
      <c r="O232" s="20">
        <f>N232*E232*F232*H232*J232*$O$9</f>
        <v>0</v>
      </c>
      <c r="P232" s="78"/>
      <c r="Q232" s="20">
        <f>P232*E232*F232*H232*J232*$Q$9</f>
        <v>0</v>
      </c>
      <c r="R232" s="79"/>
      <c r="S232" s="21">
        <f>R232*E232*F232*H232*J232*$S$9</f>
        <v>0</v>
      </c>
      <c r="T232" s="19">
        <v>0</v>
      </c>
      <c r="U232" s="20">
        <f>SUM(T232*E232*F232*H232*J232*$U$9)</f>
        <v>0</v>
      </c>
      <c r="V232" s="19"/>
      <c r="W232" s="21">
        <f>SUM(V232*E232*F232*H232*J232*$W$9)</f>
        <v>0</v>
      </c>
      <c r="X232" s="19"/>
      <c r="Y232" s="20">
        <f>SUM(X232*E232*F232*H232*J232*$Y$9)</f>
        <v>0</v>
      </c>
      <c r="Z232" s="79">
        <v>0</v>
      </c>
      <c r="AA232" s="20">
        <f>SUM(Z232*E232*F232*H232*J232*$AA$9)</f>
        <v>0</v>
      </c>
      <c r="AB232" s="20"/>
      <c r="AC232" s="20"/>
      <c r="AD232" s="79">
        <v>0</v>
      </c>
      <c r="AE232" s="20">
        <f>SUM(AD232*E232*F232*H232*J232*$AE$9)</f>
        <v>0</v>
      </c>
      <c r="AF232" s="79"/>
      <c r="AG232" s="20">
        <f>SUM(AF232*E232*F232*H232*K232*$AG$9)</f>
        <v>0</v>
      </c>
      <c r="AH232" s="79">
        <v>0</v>
      </c>
      <c r="AI232" s="20">
        <f>SUM(AH232*E232*F232*H232*K232*$AI$9)</f>
        <v>0</v>
      </c>
      <c r="AJ232" s="19"/>
      <c r="AK232" s="20">
        <f>SUM(AJ232*E232*F232*H232*J232*$AK$9)</f>
        <v>0</v>
      </c>
      <c r="AL232" s="79"/>
      <c r="AM232" s="21">
        <f>SUM(AL232*E232*F232*H232*J232*$AM$9)</f>
        <v>0</v>
      </c>
      <c r="AN232" s="19">
        <v>0</v>
      </c>
      <c r="AO232" s="20">
        <f>SUM(AN232*E232*F232*H232*J232*$AO$9)</f>
        <v>0</v>
      </c>
      <c r="AP232" s="19">
        <v>20</v>
      </c>
      <c r="AQ232" s="20">
        <f>SUM(AP232*E232*F232*H232*J232*$AQ$9)</f>
        <v>218202.88</v>
      </c>
      <c r="AR232" s="79">
        <v>0</v>
      </c>
      <c r="AS232" s="20">
        <f>SUM(E232*F232*H232*J232*AR232*$AS$9)</f>
        <v>0</v>
      </c>
      <c r="AT232" s="79"/>
      <c r="AU232" s="20">
        <f>SUM(AT232*E232*F232*H232*J232*$AU$9)</f>
        <v>0</v>
      </c>
      <c r="AV232" s="19"/>
      <c r="AW232" s="20">
        <f>SUM(AV232*E232*F232*H232*J232*$AW$9)</f>
        <v>0</v>
      </c>
      <c r="AX232" s="19">
        <v>0</v>
      </c>
      <c r="AY232" s="21">
        <f>SUM(AX232*E232*F232*H232*J232*$AY$9)</f>
        <v>0</v>
      </c>
      <c r="AZ232" s="19"/>
      <c r="BA232" s="20">
        <f>SUM(AZ232*E232*F232*H232*J232*$BA$9)</f>
        <v>0</v>
      </c>
      <c r="BB232" s="19"/>
      <c r="BC232" s="20">
        <f>SUM(BB232*E232*F232*H232*J232*$BC$9)</f>
        <v>0</v>
      </c>
      <c r="BD232" s="19"/>
      <c r="BE232" s="20">
        <f>SUM(BD232*E232*F232*H232*J232*$BE$9)</f>
        <v>0</v>
      </c>
      <c r="BF232" s="19"/>
      <c r="BG232" s="20">
        <f>SUM(BF232*E232*F232*H232*J232*$BG$9)</f>
        <v>0</v>
      </c>
      <c r="BH232" s="19"/>
      <c r="BI232" s="20">
        <f>BH232*E232*F232*H232*J232*$BI$9</f>
        <v>0</v>
      </c>
      <c r="BJ232" s="19"/>
      <c r="BK232" s="20">
        <f>BJ232*E232*F232*H232*J232*$BK$9</f>
        <v>0</v>
      </c>
      <c r="BL232" s="19"/>
      <c r="BM232" s="20">
        <f>BL232*E232*F232*H232*J232*$BM$9</f>
        <v>0</v>
      </c>
      <c r="BN232" s="19"/>
      <c r="BO232" s="20">
        <f>SUM(BN232*E232*F232*H232*J232*$BO$9)</f>
        <v>0</v>
      </c>
      <c r="BP232" s="19"/>
      <c r="BQ232" s="20">
        <f>SUM(BP232*E232*F232*H232*J232*$BQ$9)</f>
        <v>0</v>
      </c>
      <c r="BR232" s="19"/>
      <c r="BS232" s="20">
        <f>SUM(BR232*E232*F232*H232*J232*$BS$9)</f>
        <v>0</v>
      </c>
      <c r="BT232" s="19"/>
      <c r="BU232" s="20">
        <f>SUM(BT232*E232*F232*H232*J232*$BU$9)</f>
        <v>0</v>
      </c>
      <c r="BV232" s="19"/>
      <c r="BW232" s="20">
        <f>SUM(BV232*E232*F232*H232*J232*$BW$9)</f>
        <v>0</v>
      </c>
      <c r="BX232" s="23">
        <v>80</v>
      </c>
      <c r="BY232" s="24">
        <f>BX232*E232*F232*H232*J232*$BY$9</f>
        <v>872811.52000000002</v>
      </c>
      <c r="BZ232" s="19">
        <v>0</v>
      </c>
      <c r="CA232" s="20">
        <f>SUM(BZ232*E232*F232*H232*J232*$CA$9)</f>
        <v>0</v>
      </c>
      <c r="CB232" s="79">
        <v>0</v>
      </c>
      <c r="CC232" s="20">
        <f>SUM(CB232*E232*F232*H232*J232*$CC$9)</f>
        <v>0</v>
      </c>
      <c r="CD232" s="19">
        <v>0</v>
      </c>
      <c r="CE232" s="20">
        <f>SUM(CD232*E232*F232*H232*J232*$CE$9)</f>
        <v>0</v>
      </c>
      <c r="CF232" s="19">
        <v>0</v>
      </c>
      <c r="CG232" s="20">
        <f>SUM(CF232*E232*F232*H232*J232*$CG$9)</f>
        <v>0</v>
      </c>
      <c r="CH232" s="19"/>
      <c r="CI232" s="20">
        <f>CH232*E232*F232*H232*J232*$CI$9</f>
        <v>0</v>
      </c>
      <c r="CJ232" s="19"/>
      <c r="CK232" s="20">
        <f>SUM(CJ232*E232*F232*H232*J232*$CK$9)</f>
        <v>0</v>
      </c>
      <c r="CL232" s="79">
        <v>0</v>
      </c>
      <c r="CM232" s="20">
        <f>SUM(CL232*E232*F232*H232*K232*$CM$9)</f>
        <v>0</v>
      </c>
      <c r="CN232" s="19">
        <v>0</v>
      </c>
      <c r="CO232" s="20">
        <f>SUM(CN232*E232*F232*H232*K232*$CO$9)</f>
        <v>0</v>
      </c>
      <c r="CP232" s="19">
        <v>0</v>
      </c>
      <c r="CQ232" s="20">
        <f>SUM(CP232*E232*F232*H232*K232*$CQ$9)</f>
        <v>0</v>
      </c>
      <c r="CR232" s="79">
        <v>0</v>
      </c>
      <c r="CS232" s="20">
        <f>SUM(CR232*E232*F232*H232*K232*$CS$9)</f>
        <v>0</v>
      </c>
      <c r="CT232" s="79"/>
      <c r="CU232" s="20">
        <f>SUM(CT232*E232*F232*H232*K232*$CU$9)</f>
        <v>0</v>
      </c>
      <c r="CV232" s="79"/>
      <c r="CW232" s="20">
        <f>SUM(CV232*E232*F232*H232*K232*$CW$9)</f>
        <v>0</v>
      </c>
      <c r="CX232" s="19"/>
      <c r="CY232" s="20">
        <f>SUM(CX232*E232*F232*H232*K232*$CY$9)</f>
        <v>0</v>
      </c>
      <c r="CZ232" s="19">
        <v>0</v>
      </c>
      <c r="DA232" s="20">
        <f>SUM(CZ232*E232*F232*H232*K232*$DA$9)</f>
        <v>0</v>
      </c>
      <c r="DB232" s="19">
        <v>0</v>
      </c>
      <c r="DC232" s="20">
        <f>SUM(DB232*E232*F232*H232*K232*$DC$9)</f>
        <v>0</v>
      </c>
      <c r="DD232" s="79">
        <v>0</v>
      </c>
      <c r="DE232" s="20">
        <f>SUM(DD232*E232*F232*H232*K232*$DE$9)</f>
        <v>0</v>
      </c>
      <c r="DF232" s="19">
        <v>0</v>
      </c>
      <c r="DG232" s="20">
        <f>SUM(DF232*E232*F232*H232*K232*$DG$9)</f>
        <v>0</v>
      </c>
      <c r="DH232" s="19">
        <v>0</v>
      </c>
      <c r="DI232" s="20">
        <f>SUM(DH232*E232*F232*H232*K232*$DI$9)</f>
        <v>0</v>
      </c>
      <c r="DJ232" s="19"/>
      <c r="DK232" s="20">
        <f>SUM(DJ232*E232*F232*H232*K232*$DK$9)</f>
        <v>0</v>
      </c>
      <c r="DL232" s="19"/>
      <c r="DM232" s="21">
        <f>SUM(DL232*E232*F232*H232*K232*$DM$9)</f>
        <v>0</v>
      </c>
      <c r="DN232" s="19"/>
      <c r="DO232" s="20">
        <f>SUM(DN232*E232*F232*H232*K232*$DO$9)</f>
        <v>0</v>
      </c>
      <c r="DP232" s="19"/>
      <c r="DQ232" s="20">
        <f>DP232*E232*F232*H232*K232*$DQ$9</f>
        <v>0</v>
      </c>
      <c r="DR232" s="19"/>
      <c r="DS232" s="20">
        <f>SUM(DR232*E232*F232*H232*K232*$DS$9)</f>
        <v>0</v>
      </c>
      <c r="DT232" s="19">
        <v>0</v>
      </c>
      <c r="DU232" s="20">
        <f>SUM(DT232*E232*F232*H232*K232*$DU$9)</f>
        <v>0</v>
      </c>
      <c r="DV232" s="19"/>
      <c r="DW232" s="20">
        <f>SUM(DV232*E232*F232*H232*L232*$DW$9)</f>
        <v>0</v>
      </c>
      <c r="DX232" s="19">
        <v>0</v>
      </c>
      <c r="DY232" s="20">
        <f>SUM(DX232*E232*F232*H232*M232*$DY$9)</f>
        <v>0</v>
      </c>
      <c r="DZ232" s="19"/>
      <c r="EA232" s="20">
        <f>SUM(DZ232*E232*F232*H232*J232*$EA$9)</f>
        <v>0</v>
      </c>
      <c r="EB232" s="19"/>
      <c r="EC232" s="20">
        <f>SUM(EB232*E232*F232*H232*J232*$EC$9)</f>
        <v>0</v>
      </c>
      <c r="ED232" s="19"/>
      <c r="EE232" s="20">
        <f>SUM(ED232*E232*F232*H232*J232*$EE$9)</f>
        <v>0</v>
      </c>
      <c r="EF232" s="19"/>
      <c r="EG232" s="20">
        <f>SUM(EF232*E232*F232*H232*J232*$EG$9)</f>
        <v>0</v>
      </c>
      <c r="EH232" s="19"/>
      <c r="EI232" s="20">
        <f>EH232*E232*F232*H232*J232*$EI$9</f>
        <v>0</v>
      </c>
      <c r="EJ232" s="19"/>
      <c r="EK232" s="20">
        <f>EJ232*E232*F232*H232*J232*$EK$9</f>
        <v>0</v>
      </c>
      <c r="EL232" s="19"/>
      <c r="EM232" s="20"/>
      <c r="EN232" s="25"/>
      <c r="EO232" s="25"/>
      <c r="EP232" s="26">
        <f t="shared" si="605"/>
        <v>100</v>
      </c>
      <c r="EQ232" s="26">
        <f t="shared" si="605"/>
        <v>1091014.3999999999</v>
      </c>
    </row>
    <row r="233" spans="1:147" ht="57" customHeight="1" x14ac:dyDescent="0.25">
      <c r="A233" s="13"/>
      <c r="B233" s="13">
        <v>159</v>
      </c>
      <c r="C233" s="13" t="s">
        <v>627</v>
      </c>
      <c r="D233" s="67" t="s">
        <v>628</v>
      </c>
      <c r="E233" s="15">
        <v>13916</v>
      </c>
      <c r="F233" s="68">
        <v>0.45</v>
      </c>
      <c r="G233" s="141">
        <v>0.3</v>
      </c>
      <c r="H233" s="49">
        <v>1</v>
      </c>
      <c r="I233" s="50"/>
      <c r="J233" s="48">
        <v>1.4</v>
      </c>
      <c r="K233" s="48">
        <v>1.68</v>
      </c>
      <c r="L233" s="48">
        <v>2.23</v>
      </c>
      <c r="M233" s="51">
        <v>2.57</v>
      </c>
      <c r="N233" s="19"/>
      <c r="O233" s="19">
        <f>(N233*$E233*$F233*((1-$G233)+$G233*$J233*$H233))</f>
        <v>0</v>
      </c>
      <c r="P233" s="78"/>
      <c r="Q233" s="20"/>
      <c r="R233" s="79"/>
      <c r="S233" s="21"/>
      <c r="T233" s="19"/>
      <c r="U233" s="20"/>
      <c r="V233" s="19"/>
      <c r="W233" s="21"/>
      <c r="X233" s="19"/>
      <c r="Y233" s="20"/>
      <c r="Z233" s="79"/>
      <c r="AA233" s="20"/>
      <c r="AB233" s="20"/>
      <c r="AC233" s="20"/>
      <c r="AD233" s="79"/>
      <c r="AE233" s="20"/>
      <c r="AF233" s="79"/>
      <c r="AG233" s="20"/>
      <c r="AH233" s="79"/>
      <c r="AI233" s="20"/>
      <c r="AJ233" s="19"/>
      <c r="AK233" s="20"/>
      <c r="AL233" s="79"/>
      <c r="AM233" s="21"/>
      <c r="AN233" s="19"/>
      <c r="AO233" s="20"/>
      <c r="AP233" s="19"/>
      <c r="AQ233" s="20"/>
      <c r="AR233" s="79"/>
      <c r="AS233" s="20"/>
      <c r="AT233" s="79"/>
      <c r="AU233" s="20"/>
      <c r="AV233" s="19"/>
      <c r="AW233" s="20"/>
      <c r="AX233" s="19"/>
      <c r="AY233" s="21"/>
      <c r="AZ233" s="19"/>
      <c r="BA233" s="20"/>
      <c r="BB233" s="19"/>
      <c r="BC233" s="20"/>
      <c r="BD233" s="19"/>
      <c r="BE233" s="20"/>
      <c r="BF233" s="19"/>
      <c r="BG233" s="20"/>
      <c r="BH233" s="19"/>
      <c r="BI233" s="20"/>
      <c r="BJ233" s="19"/>
      <c r="BK233" s="20"/>
      <c r="BL233" s="19"/>
      <c r="BM233" s="20"/>
      <c r="BN233" s="19"/>
      <c r="BO233" s="20"/>
      <c r="BP233" s="19"/>
      <c r="BQ233" s="20"/>
      <c r="BR233" s="19"/>
      <c r="BS233" s="20"/>
      <c r="BT233" s="19"/>
      <c r="BU233" s="20"/>
      <c r="BV233" s="19"/>
      <c r="BW233" s="20"/>
      <c r="BX233" s="23"/>
      <c r="BY233" s="24"/>
      <c r="BZ233" s="19"/>
      <c r="CA233" s="20"/>
      <c r="CB233" s="79"/>
      <c r="CC233" s="20"/>
      <c r="CD233" s="19"/>
      <c r="CE233" s="20"/>
      <c r="CF233" s="19"/>
      <c r="CG233" s="20"/>
      <c r="CH233" s="19"/>
      <c r="CI233" s="20"/>
      <c r="CJ233" s="19"/>
      <c r="CK233" s="20"/>
      <c r="CL233" s="79"/>
      <c r="CM233" s="20"/>
      <c r="CN233" s="19"/>
      <c r="CO233" s="20"/>
      <c r="CP233" s="19"/>
      <c r="CQ233" s="20"/>
      <c r="CR233" s="79"/>
      <c r="CS233" s="20"/>
      <c r="CT233" s="79"/>
      <c r="CU233" s="20"/>
      <c r="CV233" s="79"/>
      <c r="CW233" s="20"/>
      <c r="CX233" s="19"/>
      <c r="CY233" s="20"/>
      <c r="CZ233" s="19"/>
      <c r="DA233" s="20"/>
      <c r="DB233" s="19"/>
      <c r="DC233" s="20"/>
      <c r="DD233" s="79"/>
      <c r="DE233" s="20"/>
      <c r="DF233" s="19"/>
      <c r="DG233" s="20"/>
      <c r="DH233" s="19"/>
      <c r="DI233" s="20"/>
      <c r="DJ233" s="19"/>
      <c r="DK233" s="20"/>
      <c r="DL233" s="19"/>
      <c r="DM233" s="21"/>
      <c r="DN233" s="19"/>
      <c r="DO233" s="20"/>
      <c r="DP233" s="19"/>
      <c r="DQ233" s="20"/>
      <c r="DR233" s="19"/>
      <c r="DS233" s="20"/>
      <c r="DT233" s="19"/>
      <c r="DU233" s="20"/>
      <c r="DV233" s="19"/>
      <c r="DW233" s="20"/>
      <c r="DX233" s="19"/>
      <c r="DY233" s="20"/>
      <c r="DZ233" s="19"/>
      <c r="EA233" s="20"/>
      <c r="EB233" s="19"/>
      <c r="EC233" s="20"/>
      <c r="ED233" s="19"/>
      <c r="EE233" s="20"/>
      <c r="EF233" s="19"/>
      <c r="EG233" s="20"/>
      <c r="EH233" s="19"/>
      <c r="EI233" s="20"/>
      <c r="EJ233" s="19"/>
      <c r="EK233" s="20"/>
      <c r="EL233" s="19"/>
      <c r="EM233" s="20"/>
      <c r="EN233" s="25"/>
      <c r="EO233" s="25"/>
      <c r="EP233" s="26">
        <f t="shared" si="605"/>
        <v>0</v>
      </c>
      <c r="EQ233" s="26">
        <f t="shared" si="605"/>
        <v>0</v>
      </c>
    </row>
    <row r="234" spans="1:147" s="132" customFormat="1" ht="56.45" customHeight="1" x14ac:dyDescent="0.25">
      <c r="A234" s="13"/>
      <c r="B234" s="13">
        <v>160</v>
      </c>
      <c r="C234" s="126" t="s">
        <v>629</v>
      </c>
      <c r="D234" s="64" t="s">
        <v>630</v>
      </c>
      <c r="E234" s="15">
        <v>13916</v>
      </c>
      <c r="F234" s="16">
        <v>0.46</v>
      </c>
      <c r="G234" s="17"/>
      <c r="H234" s="49">
        <v>1</v>
      </c>
      <c r="I234" s="50"/>
      <c r="J234" s="48">
        <v>1.4</v>
      </c>
      <c r="K234" s="48">
        <v>1.68</v>
      </c>
      <c r="L234" s="48">
        <v>2.23</v>
      </c>
      <c r="M234" s="51">
        <v>2.57</v>
      </c>
      <c r="N234" s="19">
        <v>0</v>
      </c>
      <c r="O234" s="20">
        <f>N234*E234*F234*H234*J234*$O$9</f>
        <v>0</v>
      </c>
      <c r="P234" s="78"/>
      <c r="Q234" s="20">
        <f>P234*E234*F234*H234*J234*$Q$9</f>
        <v>0</v>
      </c>
      <c r="R234" s="79">
        <v>0</v>
      </c>
      <c r="S234" s="21">
        <f>R234*E234*F234*H234*J234*$S$9</f>
        <v>0</v>
      </c>
      <c r="T234" s="19">
        <v>0</v>
      </c>
      <c r="U234" s="20">
        <f>SUM(T234*E234*F234*H234*J234*$U$9)</f>
        <v>0</v>
      </c>
      <c r="V234" s="19"/>
      <c r="W234" s="21">
        <f>SUM(V234*E234*F234*H234*J234*$W$9)</f>
        <v>0</v>
      </c>
      <c r="X234" s="19"/>
      <c r="Y234" s="20">
        <f>SUM(X234*E234*F234*H234*J234*$Y$9)</f>
        <v>0</v>
      </c>
      <c r="Z234" s="79">
        <v>0</v>
      </c>
      <c r="AA234" s="20">
        <f>SUM(Z234*E234*F234*H234*J234*$AA$9)</f>
        <v>0</v>
      </c>
      <c r="AB234" s="20"/>
      <c r="AC234" s="20"/>
      <c r="AD234" s="79">
        <v>0</v>
      </c>
      <c r="AE234" s="20">
        <f>SUM(AD234*E234*F234*H234*J234*$AE$9)</f>
        <v>0</v>
      </c>
      <c r="AF234" s="79"/>
      <c r="AG234" s="20">
        <f>SUM(AF234*E234*F234*H234*K234*$AG$9)</f>
        <v>0</v>
      </c>
      <c r="AH234" s="79">
        <v>0</v>
      </c>
      <c r="AI234" s="20">
        <f>SUM(AH234*E234*F234*H234*K234*$AI$9)</f>
        <v>0</v>
      </c>
      <c r="AJ234" s="19"/>
      <c r="AK234" s="20">
        <f>SUM(AJ234*E234*F234*H234*J234*$AK$9)</f>
        <v>0</v>
      </c>
      <c r="AL234" s="79"/>
      <c r="AM234" s="21">
        <f>SUM(AL234*E234*F234*H234*J234*$AM$9)</f>
        <v>0</v>
      </c>
      <c r="AN234" s="19">
        <v>0</v>
      </c>
      <c r="AO234" s="20">
        <f>SUM(AN234*E234*F234*H234*J234*$AO$9)</f>
        <v>0</v>
      </c>
      <c r="AP234" s="80"/>
      <c r="AQ234" s="20">
        <f>SUM(AP234*E234*F234*H234*J234*$AQ$9)</f>
        <v>0</v>
      </c>
      <c r="AR234" s="79">
        <v>0</v>
      </c>
      <c r="AS234" s="20">
        <f>SUM(E234*F234*H234*J234*AR234*$AS$9)</f>
        <v>0</v>
      </c>
      <c r="AT234" s="79"/>
      <c r="AU234" s="20">
        <f>SUM(AT234*E234*F234*H234*J234*$AU$9)</f>
        <v>0</v>
      </c>
      <c r="AV234" s="19"/>
      <c r="AW234" s="20">
        <f>SUM(AV234*E234*F234*H234*J234*$AW$9)</f>
        <v>0</v>
      </c>
      <c r="AX234" s="19">
        <v>0</v>
      </c>
      <c r="AY234" s="21">
        <f>SUM(AX234*E234*F234*H234*J234*$AY$9)</f>
        <v>0</v>
      </c>
      <c r="AZ234" s="19"/>
      <c r="BA234" s="20">
        <f>SUM(AZ234*E234*F234*H234*J234*$BA$9)</f>
        <v>0</v>
      </c>
      <c r="BB234" s="19"/>
      <c r="BC234" s="20">
        <f>SUM(BB234*E234*F234*H234*J234*$BC$9)</f>
        <v>0</v>
      </c>
      <c r="BD234" s="19"/>
      <c r="BE234" s="20">
        <f>SUM(BD234*E234*F234*H234*J234*$BE$9)</f>
        <v>0</v>
      </c>
      <c r="BF234" s="19"/>
      <c r="BG234" s="20">
        <f>SUM(BF234*E234*F234*H234*J234*$BG$9)</f>
        <v>0</v>
      </c>
      <c r="BH234" s="19"/>
      <c r="BI234" s="20">
        <f>BH234*E234*F234*H234*J234*$BI$9</f>
        <v>0</v>
      </c>
      <c r="BJ234" s="19"/>
      <c r="BK234" s="20">
        <f>BJ234*E234*F234*H234*J234*$BK$9</f>
        <v>0</v>
      </c>
      <c r="BL234" s="19"/>
      <c r="BM234" s="20">
        <f>BL234*E234*F234*H234*J234*$BM$9</f>
        <v>0</v>
      </c>
      <c r="BN234" s="19"/>
      <c r="BO234" s="20">
        <f>SUM(BN234*E234*F234*H234*J234*$BO$9)</f>
        <v>0</v>
      </c>
      <c r="BP234" s="19"/>
      <c r="BQ234" s="20">
        <f>SUM(BP234*E234*F234*H234*J234*$BQ$9)</f>
        <v>0</v>
      </c>
      <c r="BR234" s="19"/>
      <c r="BS234" s="20">
        <f>SUM(BR234*E234*F234*H234*J234*$BS$9)</f>
        <v>0</v>
      </c>
      <c r="BT234" s="19"/>
      <c r="BU234" s="20">
        <f>SUM(BT234*E234*F234*H234*J234*$BU$9)</f>
        <v>0</v>
      </c>
      <c r="BV234" s="19"/>
      <c r="BW234" s="20">
        <f>SUM(BV234*E234*F234*H234*J234*$BW$9)</f>
        <v>0</v>
      </c>
      <c r="BX234" s="23"/>
      <c r="BY234" s="24">
        <f>BX234*E234*F234*H234*J234*$BY$9</f>
        <v>0</v>
      </c>
      <c r="BZ234" s="19"/>
      <c r="CA234" s="20">
        <f>SUM(BZ234*E234*F234*H234*J234*$CA$9)</f>
        <v>0</v>
      </c>
      <c r="CB234" s="79"/>
      <c r="CC234" s="20">
        <f>SUM(CB234*E234*F234*H234*J234*$CC$9)</f>
        <v>0</v>
      </c>
      <c r="CD234" s="19">
        <v>0</v>
      </c>
      <c r="CE234" s="20">
        <f>SUM(CD234*E234*F234*H234*J234*$CE$9)</f>
        <v>0</v>
      </c>
      <c r="CF234" s="19">
        <v>0</v>
      </c>
      <c r="CG234" s="20">
        <f>SUM(CF234*E234*F234*H234*J234*$CG$9)</f>
        <v>0</v>
      </c>
      <c r="CH234" s="19"/>
      <c r="CI234" s="20">
        <f>CH234*E234*F234*H234*J234*$CI$9</f>
        <v>0</v>
      </c>
      <c r="CJ234" s="19"/>
      <c r="CK234" s="20">
        <f>SUM(CJ234*E234*F234*H234*J234*$CK$9)</f>
        <v>0</v>
      </c>
      <c r="CL234" s="79"/>
      <c r="CM234" s="20">
        <f>SUM(CL234*E234*F234*H234*K234*$CM$9)</f>
        <v>0</v>
      </c>
      <c r="CN234" s="19">
        <v>0</v>
      </c>
      <c r="CO234" s="20">
        <f>SUM(CN234*E234*F234*H234*K234*$CO$9)</f>
        <v>0</v>
      </c>
      <c r="CP234" s="19">
        <v>0</v>
      </c>
      <c r="CQ234" s="20">
        <f>SUM(CP234*E234*F234*H234*K234*$CQ$9)</f>
        <v>0</v>
      </c>
      <c r="CR234" s="79">
        <v>0</v>
      </c>
      <c r="CS234" s="20">
        <f>SUM(CR234*E234*F234*H234*K234*$CS$9)</f>
        <v>0</v>
      </c>
      <c r="CT234" s="79"/>
      <c r="CU234" s="20">
        <f>SUM(CT234*E234*F234*H234*K234*$CU$9)</f>
        <v>0</v>
      </c>
      <c r="CV234" s="79"/>
      <c r="CW234" s="20">
        <f>SUM(CV234*E234*F234*H234*K234*$CW$9)</f>
        <v>0</v>
      </c>
      <c r="CX234" s="19"/>
      <c r="CY234" s="20">
        <f>SUM(CX234*E234*F234*H234*K234*$CY$9)</f>
        <v>0</v>
      </c>
      <c r="CZ234" s="19">
        <v>0</v>
      </c>
      <c r="DA234" s="20">
        <f>SUM(CZ234*E234*F234*H234*K234*$DA$9)</f>
        <v>0</v>
      </c>
      <c r="DB234" s="19">
        <v>1</v>
      </c>
      <c r="DC234" s="20">
        <f>SUM(DB234*E234*F234*H234*K234*$DC$9)</f>
        <v>10754.284800000001</v>
      </c>
      <c r="DD234" s="79">
        <v>0</v>
      </c>
      <c r="DE234" s="20">
        <f>SUM(DD234*E234*F234*H234*K234*$DE$9)</f>
        <v>0</v>
      </c>
      <c r="DF234" s="19"/>
      <c r="DG234" s="20">
        <f>SUM(DF234*E234*F234*H234*K234*$DG$9)</f>
        <v>0</v>
      </c>
      <c r="DH234" s="19">
        <v>0</v>
      </c>
      <c r="DI234" s="20">
        <f>SUM(DH234*E234*F234*H234*K234*$DI$9)</f>
        <v>0</v>
      </c>
      <c r="DJ234" s="19">
        <v>0</v>
      </c>
      <c r="DK234" s="20">
        <f>SUM(DJ234*E234*F234*H234*K234*$DK$9)</f>
        <v>0</v>
      </c>
      <c r="DL234" s="19"/>
      <c r="DM234" s="21">
        <f>SUM(DL234*E234*F234*H234*K234*$DM$9)</f>
        <v>0</v>
      </c>
      <c r="DN234" s="19"/>
      <c r="DO234" s="20">
        <f>SUM(DN234*E234*F234*H234*K234*$DO$9)</f>
        <v>0</v>
      </c>
      <c r="DP234" s="19"/>
      <c r="DQ234" s="20">
        <f>DP234*E234*F234*H234*K234*$DQ$9</f>
        <v>0</v>
      </c>
      <c r="DR234" s="19"/>
      <c r="DS234" s="20">
        <f>SUM(DR234*E234*F234*H234*K234*$DS$9)</f>
        <v>0</v>
      </c>
      <c r="DT234" s="19">
        <v>0</v>
      </c>
      <c r="DU234" s="20">
        <f>SUM(DT234*E234*F234*H234*K234*$DU$9)</f>
        <v>0</v>
      </c>
      <c r="DV234" s="19">
        <v>0</v>
      </c>
      <c r="DW234" s="20">
        <f>SUM(DV234*E234*F234*H234*L234*$DW$9)</f>
        <v>0</v>
      </c>
      <c r="DX234" s="19"/>
      <c r="DY234" s="20">
        <f>SUM(DX234*E234*F234*H234*M234*$DY$9)</f>
        <v>0</v>
      </c>
      <c r="DZ234" s="80"/>
      <c r="EA234" s="20">
        <f>SUM(DZ234*E234*F234*H234*J234*$EA$9)</f>
        <v>0</v>
      </c>
      <c r="EB234" s="19"/>
      <c r="EC234" s="20">
        <f>SUM(EB234*E234*F234*H234*J234*$EC$9)</f>
        <v>0</v>
      </c>
      <c r="ED234" s="19"/>
      <c r="EE234" s="20">
        <f>SUM(ED234*E234*F234*H234*J234*$EE$9)</f>
        <v>0</v>
      </c>
      <c r="EF234" s="19"/>
      <c r="EG234" s="20">
        <f>SUM(EF234*E234*F234*H234*J234*$EG$9)</f>
        <v>0</v>
      </c>
      <c r="EH234" s="19"/>
      <c r="EI234" s="20">
        <f>EH234*E234*F234*H234*J234*$EI$9</f>
        <v>0</v>
      </c>
      <c r="EJ234" s="19"/>
      <c r="EK234" s="20">
        <f>EJ234*E234*F234*H234*J234*$EK$9</f>
        <v>0</v>
      </c>
      <c r="EL234" s="19"/>
      <c r="EM234" s="20"/>
      <c r="EN234" s="25"/>
      <c r="EO234" s="25"/>
      <c r="EP234" s="26">
        <f t="shared" si="605"/>
        <v>1</v>
      </c>
      <c r="EQ234" s="26">
        <f t="shared" si="605"/>
        <v>10754.284800000001</v>
      </c>
    </row>
    <row r="235" spans="1:147" ht="30" customHeight="1" x14ac:dyDescent="0.25">
      <c r="A235" s="13"/>
      <c r="B235" s="13">
        <v>161</v>
      </c>
      <c r="C235" s="126" t="s">
        <v>631</v>
      </c>
      <c r="D235" s="64" t="s">
        <v>632</v>
      </c>
      <c r="E235" s="15">
        <v>13916</v>
      </c>
      <c r="F235" s="75">
        <v>7.4</v>
      </c>
      <c r="G235" s="17"/>
      <c r="H235" s="49">
        <v>1</v>
      </c>
      <c r="I235" s="50"/>
      <c r="J235" s="48">
        <v>1.4</v>
      </c>
      <c r="K235" s="48">
        <v>1.68</v>
      </c>
      <c r="L235" s="48">
        <v>2.23</v>
      </c>
      <c r="M235" s="51">
        <v>2.57</v>
      </c>
      <c r="N235" s="19"/>
      <c r="O235" s="20">
        <f>N235*E235*F235*H235*J235*$O$9</f>
        <v>0</v>
      </c>
      <c r="P235" s="78"/>
      <c r="Q235" s="20">
        <f>P235*E235*F235*H235*J235*$Q$9</f>
        <v>0</v>
      </c>
      <c r="R235" s="79"/>
      <c r="S235" s="21">
        <f>R235*E235*F235*H235*J235*$S$9</f>
        <v>0</v>
      </c>
      <c r="T235" s="19"/>
      <c r="U235" s="20">
        <f>SUM(T235*E235*F235*H235*J235*$U$9)</f>
        <v>0</v>
      </c>
      <c r="V235" s="19"/>
      <c r="W235" s="21">
        <f>SUM(V235*E235*F235*H235*J235*$W$9)</f>
        <v>0</v>
      </c>
      <c r="X235" s="19"/>
      <c r="Y235" s="20">
        <f>SUM(X235*E235*F235*H235*J235*$Y$9)</f>
        <v>0</v>
      </c>
      <c r="Z235" s="79"/>
      <c r="AA235" s="20">
        <f>SUM(Z235*E235*F235*H235*J235*$AA$9)</f>
        <v>0</v>
      </c>
      <c r="AB235" s="20"/>
      <c r="AC235" s="20"/>
      <c r="AD235" s="79"/>
      <c r="AE235" s="20">
        <f>SUM(AD235*E235*F235*H235*J235*$AE$9)</f>
        <v>0</v>
      </c>
      <c r="AF235" s="79"/>
      <c r="AG235" s="20">
        <f>SUM(AF235*E235*F235*H235*K235*$AG$9)</f>
        <v>0</v>
      </c>
      <c r="AH235" s="79"/>
      <c r="AI235" s="20">
        <f>SUM(AH235*E235*F235*H235*K235*$AI$9)</f>
        <v>0</v>
      </c>
      <c r="AJ235" s="19"/>
      <c r="AK235" s="20">
        <f>SUM(AJ235*E235*F235*H235*J235*$AK$9)</f>
        <v>0</v>
      </c>
      <c r="AL235" s="79"/>
      <c r="AM235" s="21">
        <f>SUM(AL235*E235*F235*H235*J235*$AM$9)</f>
        <v>0</v>
      </c>
      <c r="AN235" s="19"/>
      <c r="AO235" s="20">
        <f>SUM(AN235*E235*F235*H235*J235*$AO$9)</f>
        <v>0</v>
      </c>
      <c r="AP235" s="81"/>
      <c r="AQ235" s="20">
        <f>SUM(AP235*E235*F235*H235*J235*$AQ$9)</f>
        <v>0</v>
      </c>
      <c r="AR235" s="79"/>
      <c r="AS235" s="20">
        <f>SUM(E235*F235*H235*J235*AR235*$AS$9)</f>
        <v>0</v>
      </c>
      <c r="AT235" s="79"/>
      <c r="AU235" s="20">
        <f>SUM(AT235*E235*F235*H235*J235*$AU$9)</f>
        <v>0</v>
      </c>
      <c r="AV235" s="19"/>
      <c r="AW235" s="20">
        <f>SUM(AV235*E235*F235*H235*J235*$AW$9)</f>
        <v>0</v>
      </c>
      <c r="AX235" s="19"/>
      <c r="AY235" s="21">
        <f>SUM(AX235*E235*F235*H235*J235*$AY$9)</f>
        <v>0</v>
      </c>
      <c r="AZ235" s="19"/>
      <c r="BA235" s="20">
        <f>SUM(AZ235*E235*F235*H235*J235*$BA$9)</f>
        <v>0</v>
      </c>
      <c r="BB235" s="19"/>
      <c r="BC235" s="20">
        <f>SUM(BB235*E235*F235*H235*J235*$BC$9)</f>
        <v>0</v>
      </c>
      <c r="BD235" s="19"/>
      <c r="BE235" s="20">
        <f>SUM(BD235*E235*F235*H235*J235*$BE$9)</f>
        <v>0</v>
      </c>
      <c r="BF235" s="19"/>
      <c r="BG235" s="20">
        <f>SUM(BF235*E235*F235*H235*J235*$BG$9)</f>
        <v>0</v>
      </c>
      <c r="BH235" s="19"/>
      <c r="BI235" s="20">
        <f>BH235*E235*F235*H235*J235*$BI$9</f>
        <v>0</v>
      </c>
      <c r="BJ235" s="19"/>
      <c r="BK235" s="20">
        <f>BJ235*E235*F235*H235*J235*$BK$9</f>
        <v>0</v>
      </c>
      <c r="BL235" s="19"/>
      <c r="BM235" s="20">
        <f>BL235*E235*F235*H235*J235*$BM$9</f>
        <v>0</v>
      </c>
      <c r="BN235" s="19"/>
      <c r="BO235" s="20">
        <f>SUM(BN235*E235*F235*H235*J235*$BO$9)</f>
        <v>0</v>
      </c>
      <c r="BP235" s="19"/>
      <c r="BQ235" s="20">
        <f>SUM(BP235*E235*F235*H235*J235*$BQ$9)</f>
        <v>0</v>
      </c>
      <c r="BR235" s="19"/>
      <c r="BS235" s="20">
        <f>SUM(BR235*E235*F235*H235*J235*$BS$9)</f>
        <v>0</v>
      </c>
      <c r="BT235" s="19"/>
      <c r="BU235" s="20">
        <f>SUM(BT235*E235*F235*H235*J235*$BU$9)</f>
        <v>0</v>
      </c>
      <c r="BV235" s="19"/>
      <c r="BW235" s="20">
        <f>SUM(BV235*E235*F235*H235*J235*$BW$9)</f>
        <v>0</v>
      </c>
      <c r="BX235" s="23"/>
      <c r="BY235" s="24">
        <f>BX235*E235*F235*H235*J235*$BY$9</f>
        <v>0</v>
      </c>
      <c r="BZ235" s="19"/>
      <c r="CA235" s="20">
        <f>SUM(BZ235*E235*F235*H235*J235*$CA$9)</f>
        <v>0</v>
      </c>
      <c r="CB235" s="79"/>
      <c r="CC235" s="20">
        <f>SUM(CB235*E235*F235*H235*J235*$CC$9)</f>
        <v>0</v>
      </c>
      <c r="CD235" s="19"/>
      <c r="CE235" s="20">
        <f>SUM(CD235*E235*F235*H235*J235*$CE$9)</f>
        <v>0</v>
      </c>
      <c r="CF235" s="19"/>
      <c r="CG235" s="20">
        <f>SUM(CF235*E235*F235*H235*J235*$CG$9)</f>
        <v>0</v>
      </c>
      <c r="CH235" s="19"/>
      <c r="CI235" s="20">
        <f>CH235*E235*F235*H235*J235*$CI$9</f>
        <v>0</v>
      </c>
      <c r="CJ235" s="19"/>
      <c r="CK235" s="20">
        <f>SUM(CJ235*E235*F235*H235*J235*$CK$9)</f>
        <v>0</v>
      </c>
      <c r="CL235" s="79"/>
      <c r="CM235" s="20">
        <f>SUM(CL235*E235*F235*H235*K235*$CM$9)</f>
        <v>0</v>
      </c>
      <c r="CN235" s="19"/>
      <c r="CO235" s="20">
        <f>SUM(CN235*E235*F235*H235*K235*$CO$9)</f>
        <v>0</v>
      </c>
      <c r="CP235" s="19"/>
      <c r="CQ235" s="20">
        <f>SUM(CP235*E235*F235*H235*K235*$CQ$9)</f>
        <v>0</v>
      </c>
      <c r="CR235" s="79"/>
      <c r="CS235" s="20">
        <f>SUM(CR235*E235*F235*H235*K235*$CS$9)</f>
        <v>0</v>
      </c>
      <c r="CT235" s="79"/>
      <c r="CU235" s="20">
        <f>SUM(CT235*E235*F235*H235*K235*$CU$9)</f>
        <v>0</v>
      </c>
      <c r="CV235" s="79"/>
      <c r="CW235" s="20">
        <f>SUM(CV235*E235*F235*H235*K235*$CW$9)</f>
        <v>0</v>
      </c>
      <c r="CX235" s="19"/>
      <c r="CY235" s="20">
        <f>SUM(CX235*E235*F235*H235*K235*$CY$9)</f>
        <v>0</v>
      </c>
      <c r="CZ235" s="19"/>
      <c r="DA235" s="20">
        <f>SUM(CZ235*E235*F235*H235*K235*$DA$9)</f>
        <v>0</v>
      </c>
      <c r="DB235" s="19"/>
      <c r="DC235" s="20">
        <f>SUM(DB235*E235*F235*H235*K235*$DC$9)</f>
        <v>0</v>
      </c>
      <c r="DD235" s="79"/>
      <c r="DE235" s="20">
        <f>SUM(DD235*E235*F235*H235*K235*$DE$9)</f>
        <v>0</v>
      </c>
      <c r="DF235" s="19"/>
      <c r="DG235" s="20">
        <f>SUM(DF235*E235*F235*H235*K235*$DG$9)</f>
        <v>0</v>
      </c>
      <c r="DH235" s="19"/>
      <c r="DI235" s="20">
        <f>SUM(DH235*E235*F235*H235*K235*$DI$9)</f>
        <v>0</v>
      </c>
      <c r="DJ235" s="19"/>
      <c r="DK235" s="20">
        <f>SUM(DJ235*E235*F235*H235*K235*$DK$9)</f>
        <v>0</v>
      </c>
      <c r="DL235" s="19"/>
      <c r="DM235" s="21">
        <f>SUM(DL235*E235*F235*H235*K235*$DM$9)</f>
        <v>0</v>
      </c>
      <c r="DN235" s="19"/>
      <c r="DO235" s="20">
        <f>SUM(DN235*E235*F235*H235*K235*$DO$9)</f>
        <v>0</v>
      </c>
      <c r="DP235" s="19"/>
      <c r="DQ235" s="20">
        <f>DP235*E235*F235*H235*K235*$DQ$9</f>
        <v>0</v>
      </c>
      <c r="DR235" s="19"/>
      <c r="DS235" s="20">
        <f>SUM(DR235*E235*F235*H235*K235*$DS$9)</f>
        <v>0</v>
      </c>
      <c r="DT235" s="19"/>
      <c r="DU235" s="20">
        <f>SUM(DT235*E235*F235*H235*K235*$DU$9)</f>
        <v>0</v>
      </c>
      <c r="DV235" s="19"/>
      <c r="DW235" s="20">
        <f>SUM(DV235*E235*F235*H235*L235*$DW$9)</f>
        <v>0</v>
      </c>
      <c r="DX235" s="19"/>
      <c r="DY235" s="20">
        <f>SUM(DX235*E235*F235*H235*M235*$DY$9)</f>
        <v>0</v>
      </c>
      <c r="DZ235" s="81"/>
      <c r="EA235" s="20">
        <f>SUM(DZ235*E235*F235*H235*J235*$EA$9)</f>
        <v>0</v>
      </c>
      <c r="EB235" s="19"/>
      <c r="EC235" s="20">
        <f>SUM(EB235*E235*F235*H235*J235*$EC$9)</f>
        <v>0</v>
      </c>
      <c r="ED235" s="19"/>
      <c r="EE235" s="20">
        <f>SUM(ED235*E235*F235*H235*J235*$EE$9)</f>
        <v>0</v>
      </c>
      <c r="EF235" s="19"/>
      <c r="EG235" s="20">
        <f>SUM(EF235*E235*F235*H235*J235*$EG$9)</f>
        <v>0</v>
      </c>
      <c r="EH235" s="19"/>
      <c r="EI235" s="20">
        <f>EH235*E235*F235*H235*J235*$EI$9</f>
        <v>0</v>
      </c>
      <c r="EJ235" s="19"/>
      <c r="EK235" s="20">
        <f>EJ235*E235*F235*H235*J235*$EK$9</f>
        <v>0</v>
      </c>
      <c r="EL235" s="19"/>
      <c r="EM235" s="20"/>
      <c r="EN235" s="25"/>
      <c r="EO235" s="25"/>
      <c r="EP235" s="26">
        <f t="shared" si="605"/>
        <v>0</v>
      </c>
      <c r="EQ235" s="26">
        <f t="shared" si="605"/>
        <v>0</v>
      </c>
    </row>
    <row r="236" spans="1:147" ht="30" customHeight="1" x14ac:dyDescent="0.25">
      <c r="A236" s="13"/>
      <c r="B236" s="13">
        <v>162</v>
      </c>
      <c r="C236" s="126" t="s">
        <v>633</v>
      </c>
      <c r="D236" s="53" t="s">
        <v>634</v>
      </c>
      <c r="E236" s="15">
        <v>13916</v>
      </c>
      <c r="F236" s="16">
        <v>0.4</v>
      </c>
      <c r="G236" s="17"/>
      <c r="H236" s="49">
        <v>1</v>
      </c>
      <c r="I236" s="50"/>
      <c r="J236" s="56">
        <v>1.4</v>
      </c>
      <c r="K236" s="56">
        <v>1.68</v>
      </c>
      <c r="L236" s="56">
        <v>2.23</v>
      </c>
      <c r="M236" s="57">
        <v>2.57</v>
      </c>
      <c r="N236" s="19"/>
      <c r="O236" s="20">
        <f>N236*E236*F236*H236*J236*$O$9</f>
        <v>0</v>
      </c>
      <c r="P236" s="52"/>
      <c r="Q236" s="20">
        <f>P236*E236*F236*H236*J236*$Q$9</f>
        <v>0</v>
      </c>
      <c r="R236" s="21">
        <v>18</v>
      </c>
      <c r="S236" s="21">
        <f>R236*E236*F236*H236*J236*$S$9</f>
        <v>140273.28</v>
      </c>
      <c r="T236" s="19"/>
      <c r="U236" s="20"/>
      <c r="V236" s="19"/>
      <c r="W236" s="21"/>
      <c r="X236" s="19"/>
      <c r="Y236" s="20"/>
      <c r="Z236" s="21"/>
      <c r="AA236" s="20">
        <f>SUM(Z236*E236*F236*H236*J236*$AA$9)</f>
        <v>0</v>
      </c>
      <c r="AB236" s="20"/>
      <c r="AC236" s="20"/>
      <c r="AD236" s="21">
        <v>17</v>
      </c>
      <c r="AE236" s="20">
        <f>SUM(AD236*E236*F236*H236*J236*$AE$9)</f>
        <v>132480.32000000001</v>
      </c>
      <c r="AF236" s="21">
        <v>12</v>
      </c>
      <c r="AG236" s="20">
        <f>SUM(AF236*E236*F236*H236*K236*$AG$9)</f>
        <v>112218.624</v>
      </c>
      <c r="AH236" s="21"/>
      <c r="AI236" s="20"/>
      <c r="AJ236" s="19"/>
      <c r="AK236" s="20"/>
      <c r="AL236" s="21"/>
      <c r="AM236" s="21"/>
      <c r="AN236" s="19"/>
      <c r="AO236" s="20">
        <f>SUM(AN236*E236*F236*H236*J236*$AO$9)</f>
        <v>0</v>
      </c>
      <c r="AP236" s="19"/>
      <c r="AQ236" s="20"/>
      <c r="AR236" s="21"/>
      <c r="AS236" s="20"/>
      <c r="AT236" s="21"/>
      <c r="AU236" s="20"/>
      <c r="AV236" s="19"/>
      <c r="AW236" s="20"/>
      <c r="AX236" s="19">
        <v>150</v>
      </c>
      <c r="AY236" s="21">
        <f>SUM(AX236*E236*F236*H236*J236*$AY$9)</f>
        <v>1168944</v>
      </c>
      <c r="AZ236" s="19"/>
      <c r="BA236" s="20"/>
      <c r="BB236" s="19"/>
      <c r="BC236" s="20"/>
      <c r="BD236" s="19">
        <v>30</v>
      </c>
      <c r="BE236" s="20">
        <f>SUM(BD236*E236*F236*H236*J236*$BE$9)</f>
        <v>233788.79999999999</v>
      </c>
      <c r="BF236" s="19">
        <v>2</v>
      </c>
      <c r="BG236" s="20">
        <f>SUM(BF236*E236*F236*H236*J236*$BG$9)</f>
        <v>15585.92</v>
      </c>
      <c r="BH236" s="19">
        <v>741</v>
      </c>
      <c r="BI236" s="20">
        <f>BH236*E236*F236*H236*J236*$BI$9</f>
        <v>5774583.3600000003</v>
      </c>
      <c r="BJ236" s="19"/>
      <c r="BK236" s="20"/>
      <c r="BL236" s="19"/>
      <c r="BM236" s="20"/>
      <c r="BN236" s="19"/>
      <c r="BO236" s="20"/>
      <c r="BP236" s="19"/>
      <c r="BQ236" s="20"/>
      <c r="BR236" s="19"/>
      <c r="BS236" s="20"/>
      <c r="BT236" s="19"/>
      <c r="BU236" s="20"/>
      <c r="BV236" s="19"/>
      <c r="BW236" s="20"/>
      <c r="BX236" s="23"/>
      <c r="BY236" s="24"/>
      <c r="BZ236" s="19">
        <v>18</v>
      </c>
      <c r="CA236" s="20">
        <f>SUM(BZ236*E236*F236*H236*J236*$CA$9)</f>
        <v>140273.28</v>
      </c>
      <c r="CB236" s="21"/>
      <c r="CC236" s="20"/>
      <c r="CD236" s="19"/>
      <c r="CE236" s="20"/>
      <c r="CF236" s="19"/>
      <c r="CG236" s="20">
        <f>SUM(CF236*E236*F236*H236*J236*$CG$9)</f>
        <v>0</v>
      </c>
      <c r="CH236" s="19"/>
      <c r="CI236" s="20">
        <f>CH236*E236*F236*H236*J236*$CI$9</f>
        <v>0</v>
      </c>
      <c r="CJ236" s="55"/>
      <c r="CK236" s="20"/>
      <c r="CL236" s="21"/>
      <c r="CM236" s="20"/>
      <c r="CN236" s="19"/>
      <c r="CO236" s="20">
        <f>SUM(CN236*E236*F236*H236*K236*$CO$9)</f>
        <v>0</v>
      </c>
      <c r="CP236" s="19"/>
      <c r="CQ236" s="20"/>
      <c r="CR236" s="21"/>
      <c r="CS236" s="20">
        <f>SUM(CR236*E236*F236*H236*K236*$CS$9)</f>
        <v>0</v>
      </c>
      <c r="CT236" s="21"/>
      <c r="CU236" s="20"/>
      <c r="CV236" s="21"/>
      <c r="CW236" s="20"/>
      <c r="CX236" s="19"/>
      <c r="CY236" s="20">
        <f>SUM(CX236*E236*F236*H236*K236*$CY$9)</f>
        <v>0</v>
      </c>
      <c r="CZ236" s="19"/>
      <c r="DA236" s="20"/>
      <c r="DB236" s="19">
        <v>1</v>
      </c>
      <c r="DC236" s="20">
        <f>SUM(DB236*E236*F236*H236*K236*$DC$9)</f>
        <v>9351.5519999999997</v>
      </c>
      <c r="DD236" s="21"/>
      <c r="DE236" s="20"/>
      <c r="DF236" s="19">
        <v>40</v>
      </c>
      <c r="DG236" s="20">
        <f>SUM(DF236*E236*F236*H236*K236*$DG$9)</f>
        <v>374062.07999999996</v>
      </c>
      <c r="DH236" s="19"/>
      <c r="DI236" s="20"/>
      <c r="DJ236" s="19"/>
      <c r="DK236" s="20">
        <f>SUM(DJ236*E236*F236*H236*K236*$DK$9)</f>
        <v>0</v>
      </c>
      <c r="DL236" s="19"/>
      <c r="DM236" s="21">
        <f>SUM(DL236*E236*F236*H236*K236*$DM$9)</f>
        <v>0</v>
      </c>
      <c r="DN236" s="19"/>
      <c r="DO236" s="20"/>
      <c r="DP236" s="19"/>
      <c r="DQ236" s="20"/>
      <c r="DR236" s="19"/>
      <c r="DS236" s="20"/>
      <c r="DT236" s="19"/>
      <c r="DU236" s="20"/>
      <c r="DV236" s="19"/>
      <c r="DW236" s="20">
        <f>SUM(DV236*E236*F236*H236*L236*$DW$9)</f>
        <v>0</v>
      </c>
      <c r="DX236" s="19"/>
      <c r="DY236" s="20"/>
      <c r="DZ236" s="19"/>
      <c r="EA236" s="20"/>
      <c r="EB236" s="19"/>
      <c r="EC236" s="20"/>
      <c r="ED236" s="19"/>
      <c r="EE236" s="20"/>
      <c r="EF236" s="19"/>
      <c r="EG236" s="20"/>
      <c r="EH236" s="19"/>
      <c r="EI236" s="20"/>
      <c r="EJ236" s="19"/>
      <c r="EK236" s="20"/>
      <c r="EL236" s="19"/>
      <c r="EM236" s="20">
        <f>EL236*E236*F236*H236*K236</f>
        <v>0</v>
      </c>
      <c r="EN236" s="25"/>
      <c r="EO236" s="25"/>
      <c r="EP236" s="26">
        <f t="shared" si="605"/>
        <v>1029</v>
      </c>
      <c r="EQ236" s="26">
        <f t="shared" si="605"/>
        <v>8101561.216</v>
      </c>
    </row>
    <row r="237" spans="1:147" ht="48.75" customHeight="1" x14ac:dyDescent="0.25">
      <c r="A237" s="13"/>
      <c r="B237" s="86">
        <f>B236+1</f>
        <v>163</v>
      </c>
      <c r="C237" s="142" t="s">
        <v>635</v>
      </c>
      <c r="D237" s="87" t="s">
        <v>636</v>
      </c>
      <c r="E237" s="69">
        <v>13916</v>
      </c>
      <c r="F237" s="68">
        <v>4.2300000000000004</v>
      </c>
      <c r="G237" s="136">
        <v>1.83E-2</v>
      </c>
      <c r="H237" s="49">
        <v>1</v>
      </c>
      <c r="I237" s="50"/>
      <c r="J237" s="56">
        <v>1.4</v>
      </c>
      <c r="K237" s="56">
        <v>1.68</v>
      </c>
      <c r="L237" s="56">
        <v>2.23</v>
      </c>
      <c r="M237" s="57">
        <v>2.57</v>
      </c>
      <c r="N237" s="19">
        <v>0</v>
      </c>
      <c r="O237" s="19">
        <f>(N237*$E237*$F237*((1-$G237)+$G237*$J237*$H237))</f>
        <v>0</v>
      </c>
      <c r="P237" s="52"/>
      <c r="Q237" s="20"/>
      <c r="R237" s="21"/>
      <c r="S237" s="21"/>
      <c r="T237" s="19"/>
      <c r="U237" s="20"/>
      <c r="V237" s="19"/>
      <c r="W237" s="19">
        <f>(V237*$E237*$F237*((1-$G237)+$G237*$J237*$H237))</f>
        <v>0</v>
      </c>
      <c r="X237" s="19"/>
      <c r="Y237" s="20"/>
      <c r="Z237" s="21"/>
      <c r="AA237" s="20"/>
      <c r="AB237" s="20"/>
      <c r="AC237" s="20"/>
      <c r="AD237" s="21"/>
      <c r="AE237" s="20"/>
      <c r="AF237" s="21"/>
      <c r="AG237" s="20"/>
      <c r="AH237" s="21"/>
      <c r="AI237" s="20"/>
      <c r="AJ237" s="19"/>
      <c r="AK237" s="20"/>
      <c r="AL237" s="21"/>
      <c r="AM237" s="21"/>
      <c r="AN237" s="19"/>
      <c r="AO237" s="20"/>
      <c r="AP237" s="55">
        <v>109</v>
      </c>
      <c r="AQ237" s="55">
        <f>(AP237*$E237*$F237*((1-$G237)+$G237*$J237*$H237))</f>
        <v>6463217.0708784014</v>
      </c>
      <c r="AR237" s="21"/>
      <c r="AS237" s="20"/>
      <c r="AT237" s="21"/>
      <c r="AU237" s="20"/>
      <c r="AV237" s="19"/>
      <c r="AW237" s="20"/>
      <c r="AX237" s="19"/>
      <c r="AY237" s="19">
        <f>(AX237*$E237*$F237*((1-$G237)+$G237*$J237*$H237))</f>
        <v>0</v>
      </c>
      <c r="AZ237" s="19"/>
      <c r="BA237" s="20"/>
      <c r="BB237" s="19"/>
      <c r="BC237" s="20"/>
      <c r="BD237" s="19"/>
      <c r="BE237" s="20"/>
      <c r="BF237" s="19"/>
      <c r="BG237" s="20"/>
      <c r="BH237" s="19"/>
      <c r="BI237" s="20"/>
      <c r="BJ237" s="19"/>
      <c r="BK237" s="20"/>
      <c r="BL237" s="19"/>
      <c r="BM237" s="20"/>
      <c r="BN237" s="19"/>
      <c r="BO237" s="20"/>
      <c r="BP237" s="19"/>
      <c r="BQ237" s="20"/>
      <c r="BR237" s="19"/>
      <c r="BS237" s="20"/>
      <c r="BT237" s="19"/>
      <c r="BU237" s="20"/>
      <c r="BV237" s="19"/>
      <c r="BW237" s="20"/>
      <c r="BX237" s="23"/>
      <c r="BY237" s="24"/>
      <c r="BZ237" s="19"/>
      <c r="CA237" s="20"/>
      <c r="CB237" s="21"/>
      <c r="CC237" s="20"/>
      <c r="CD237" s="19"/>
      <c r="CE237" s="20"/>
      <c r="CF237" s="19"/>
      <c r="CG237" s="20"/>
      <c r="CH237" s="19"/>
      <c r="CI237" s="20"/>
      <c r="CJ237" s="55"/>
      <c r="CK237" s="20"/>
      <c r="CL237" s="21"/>
      <c r="CM237" s="20"/>
      <c r="CN237" s="19"/>
      <c r="CO237" s="20"/>
      <c r="CP237" s="19"/>
      <c r="CQ237" s="20"/>
      <c r="CR237" s="21"/>
      <c r="CS237" s="20"/>
      <c r="CT237" s="21"/>
      <c r="CU237" s="20"/>
      <c r="CV237" s="21"/>
      <c r="CW237" s="20"/>
      <c r="CX237" s="19"/>
      <c r="CY237" s="20"/>
      <c r="CZ237" s="19"/>
      <c r="DA237" s="20"/>
      <c r="DB237" s="19"/>
      <c r="DC237" s="19">
        <f>(DB237*$E237*$F237*((1-$G237)+$G237*$K237*$H237))</f>
        <v>0</v>
      </c>
      <c r="DD237" s="21"/>
      <c r="DE237" s="20"/>
      <c r="DF237" s="19"/>
      <c r="DG237" s="20"/>
      <c r="DH237" s="19"/>
      <c r="DI237" s="20"/>
      <c r="DJ237" s="19"/>
      <c r="DK237" s="20"/>
      <c r="DL237" s="19"/>
      <c r="DM237" s="21"/>
      <c r="DN237" s="19"/>
      <c r="DO237" s="20"/>
      <c r="DP237" s="19"/>
      <c r="DQ237" s="20"/>
      <c r="DR237" s="19"/>
      <c r="DS237" s="20"/>
      <c r="DT237" s="19"/>
      <c r="DU237" s="20"/>
      <c r="DV237" s="19"/>
      <c r="DW237" s="20"/>
      <c r="DX237" s="19"/>
      <c r="DY237" s="19">
        <f>(DX237*$E237*$F237*((1-$G237)+$G237*$M237*$H237))</f>
        <v>0</v>
      </c>
      <c r="DZ237" s="19"/>
      <c r="EA237" s="20"/>
      <c r="EB237" s="19"/>
      <c r="EC237" s="20"/>
      <c r="ED237" s="19"/>
      <c r="EE237" s="20"/>
      <c r="EF237" s="19"/>
      <c r="EG237" s="20"/>
      <c r="EH237" s="19"/>
      <c r="EI237" s="20"/>
      <c r="EJ237" s="19"/>
      <c r="EK237" s="20"/>
      <c r="EL237" s="19"/>
      <c r="EM237" s="20"/>
      <c r="EN237" s="25"/>
      <c r="EO237" s="25"/>
      <c r="EP237" s="26">
        <f t="shared" si="605"/>
        <v>109</v>
      </c>
      <c r="EQ237" s="26">
        <f t="shared" si="605"/>
        <v>6463217.0708784014</v>
      </c>
    </row>
    <row r="238" spans="1:147" ht="48.75" customHeight="1" x14ac:dyDescent="0.25">
      <c r="A238" s="13"/>
      <c r="B238" s="88" t="s">
        <v>637</v>
      </c>
      <c r="C238" s="143" t="s">
        <v>638</v>
      </c>
      <c r="D238" s="89" t="s">
        <v>639</v>
      </c>
      <c r="E238" s="69">
        <v>13916</v>
      </c>
      <c r="F238" s="68">
        <v>2.58</v>
      </c>
      <c r="G238" s="136">
        <v>1.83E-2</v>
      </c>
      <c r="H238" s="49">
        <v>1</v>
      </c>
      <c r="I238" s="50"/>
      <c r="J238" s="56">
        <v>1.4</v>
      </c>
      <c r="K238" s="56">
        <v>1.68</v>
      </c>
      <c r="L238" s="56">
        <v>2.23</v>
      </c>
      <c r="M238" s="57">
        <v>2.57</v>
      </c>
      <c r="N238" s="19"/>
      <c r="O238" s="19"/>
      <c r="P238" s="52"/>
      <c r="Q238" s="20"/>
      <c r="R238" s="21"/>
      <c r="S238" s="21"/>
      <c r="T238" s="19"/>
      <c r="U238" s="20"/>
      <c r="V238" s="19"/>
      <c r="W238" s="19"/>
      <c r="X238" s="19"/>
      <c r="Y238" s="20"/>
      <c r="Z238" s="21"/>
      <c r="AA238" s="20"/>
      <c r="AB238" s="20"/>
      <c r="AC238" s="20"/>
      <c r="AD238" s="21"/>
      <c r="AE238" s="20"/>
      <c r="AF238" s="21"/>
      <c r="AG238" s="20"/>
      <c r="AH238" s="21"/>
      <c r="AI238" s="20"/>
      <c r="AJ238" s="19"/>
      <c r="AK238" s="20"/>
      <c r="AL238" s="21"/>
      <c r="AM238" s="21"/>
      <c r="AN238" s="19"/>
      <c r="AO238" s="20"/>
      <c r="AP238" s="19">
        <v>32</v>
      </c>
      <c r="AQ238" s="19">
        <f t="shared" ref="AQ238:AQ241" si="606">(AP238*$E238*$F238*((1-$G238)+$G238*$J238*$H238))</f>
        <v>1157314.9443071999</v>
      </c>
      <c r="AR238" s="21"/>
      <c r="AS238" s="20"/>
      <c r="AT238" s="21"/>
      <c r="AU238" s="20"/>
      <c r="AV238" s="19"/>
      <c r="AW238" s="20"/>
      <c r="AX238" s="19"/>
      <c r="AY238" s="19"/>
      <c r="AZ238" s="19"/>
      <c r="BA238" s="20"/>
      <c r="BB238" s="19"/>
      <c r="BC238" s="20"/>
      <c r="BD238" s="19"/>
      <c r="BE238" s="20"/>
      <c r="BF238" s="19"/>
      <c r="BG238" s="20"/>
      <c r="BH238" s="19"/>
      <c r="BI238" s="20"/>
      <c r="BJ238" s="19"/>
      <c r="BK238" s="20"/>
      <c r="BL238" s="19"/>
      <c r="BM238" s="20"/>
      <c r="BN238" s="19"/>
      <c r="BO238" s="20"/>
      <c r="BP238" s="19"/>
      <c r="BQ238" s="20"/>
      <c r="BR238" s="19"/>
      <c r="BS238" s="20"/>
      <c r="BT238" s="19"/>
      <c r="BU238" s="20"/>
      <c r="BV238" s="19"/>
      <c r="BW238" s="20"/>
      <c r="BX238" s="23"/>
      <c r="BY238" s="24"/>
      <c r="BZ238" s="19"/>
      <c r="CA238" s="20"/>
      <c r="CB238" s="21"/>
      <c r="CC238" s="20"/>
      <c r="CD238" s="19"/>
      <c r="CE238" s="20"/>
      <c r="CF238" s="19"/>
      <c r="CG238" s="20"/>
      <c r="CH238" s="19"/>
      <c r="CI238" s="20"/>
      <c r="CJ238" s="55"/>
      <c r="CK238" s="20"/>
      <c r="CL238" s="21"/>
      <c r="CM238" s="20"/>
      <c r="CN238" s="19"/>
      <c r="CO238" s="20"/>
      <c r="CP238" s="19"/>
      <c r="CQ238" s="20"/>
      <c r="CR238" s="21"/>
      <c r="CS238" s="20"/>
      <c r="CT238" s="21"/>
      <c r="CU238" s="20"/>
      <c r="CV238" s="21"/>
      <c r="CW238" s="20"/>
      <c r="CX238" s="19"/>
      <c r="CY238" s="20"/>
      <c r="CZ238" s="19"/>
      <c r="DA238" s="20"/>
      <c r="DB238" s="19"/>
      <c r="DC238" s="19"/>
      <c r="DD238" s="21"/>
      <c r="DE238" s="20"/>
      <c r="DF238" s="19"/>
      <c r="DG238" s="20"/>
      <c r="DH238" s="19"/>
      <c r="DI238" s="20"/>
      <c r="DJ238" s="19"/>
      <c r="DK238" s="20"/>
      <c r="DL238" s="19"/>
      <c r="DM238" s="21"/>
      <c r="DN238" s="19"/>
      <c r="DO238" s="20"/>
      <c r="DP238" s="19"/>
      <c r="DQ238" s="20"/>
      <c r="DR238" s="19"/>
      <c r="DS238" s="20"/>
      <c r="DT238" s="19"/>
      <c r="DU238" s="20"/>
      <c r="DV238" s="19"/>
      <c r="DW238" s="20"/>
      <c r="DX238" s="19"/>
      <c r="DY238" s="19"/>
      <c r="DZ238" s="19"/>
      <c r="EA238" s="20"/>
      <c r="EB238" s="19"/>
      <c r="EC238" s="20"/>
      <c r="ED238" s="19"/>
      <c r="EE238" s="20"/>
      <c r="EF238" s="19"/>
      <c r="EG238" s="20"/>
      <c r="EH238" s="19"/>
      <c r="EI238" s="20"/>
      <c r="EJ238" s="19"/>
      <c r="EK238" s="20"/>
      <c r="EL238" s="19"/>
      <c r="EM238" s="20"/>
      <c r="EN238" s="25"/>
      <c r="EO238" s="25"/>
      <c r="EP238" s="26">
        <f t="shared" si="605"/>
        <v>32</v>
      </c>
      <c r="EQ238" s="26">
        <f t="shared" si="605"/>
        <v>1157314.9443071999</v>
      </c>
    </row>
    <row r="239" spans="1:147" ht="60" x14ac:dyDescent="0.25">
      <c r="A239" s="13"/>
      <c r="B239" s="88" t="s">
        <v>640</v>
      </c>
      <c r="C239" s="143" t="s">
        <v>641</v>
      </c>
      <c r="D239" s="89" t="s">
        <v>642</v>
      </c>
      <c r="E239" s="69">
        <v>13916</v>
      </c>
      <c r="F239" s="68">
        <v>4.6500000000000004</v>
      </c>
      <c r="G239" s="136">
        <v>1.83E-2</v>
      </c>
      <c r="H239" s="49">
        <v>1</v>
      </c>
      <c r="I239" s="50"/>
      <c r="J239" s="56">
        <v>1.4</v>
      </c>
      <c r="K239" s="56">
        <v>1.68</v>
      </c>
      <c r="L239" s="56">
        <v>2.23</v>
      </c>
      <c r="M239" s="57">
        <v>2.57</v>
      </c>
      <c r="N239" s="19"/>
      <c r="O239" s="19"/>
      <c r="P239" s="52"/>
      <c r="Q239" s="20"/>
      <c r="R239" s="21"/>
      <c r="S239" s="21"/>
      <c r="T239" s="19"/>
      <c r="U239" s="20"/>
      <c r="V239" s="19"/>
      <c r="W239" s="19"/>
      <c r="X239" s="19"/>
      <c r="Y239" s="20"/>
      <c r="Z239" s="21"/>
      <c r="AA239" s="20"/>
      <c r="AB239" s="20"/>
      <c r="AC239" s="20"/>
      <c r="AD239" s="21"/>
      <c r="AE239" s="20"/>
      <c r="AF239" s="21"/>
      <c r="AG239" s="20"/>
      <c r="AH239" s="21"/>
      <c r="AI239" s="20"/>
      <c r="AJ239" s="19"/>
      <c r="AK239" s="20"/>
      <c r="AL239" s="21"/>
      <c r="AM239" s="21"/>
      <c r="AN239" s="19"/>
      <c r="AO239" s="20"/>
      <c r="AP239" s="19">
        <v>69</v>
      </c>
      <c r="AQ239" s="19">
        <f t="shared" si="606"/>
        <v>4497632.0237520002</v>
      </c>
      <c r="AR239" s="21"/>
      <c r="AS239" s="20"/>
      <c r="AT239" s="21"/>
      <c r="AU239" s="20"/>
      <c r="AV239" s="19"/>
      <c r="AW239" s="20"/>
      <c r="AX239" s="19"/>
      <c r="AY239" s="19"/>
      <c r="AZ239" s="19"/>
      <c r="BA239" s="20"/>
      <c r="BB239" s="19"/>
      <c r="BC239" s="20"/>
      <c r="BD239" s="19"/>
      <c r="BE239" s="20"/>
      <c r="BF239" s="19"/>
      <c r="BG239" s="20"/>
      <c r="BH239" s="19"/>
      <c r="BI239" s="20"/>
      <c r="BJ239" s="19"/>
      <c r="BK239" s="20"/>
      <c r="BL239" s="19"/>
      <c r="BM239" s="20"/>
      <c r="BN239" s="19"/>
      <c r="BO239" s="20"/>
      <c r="BP239" s="19"/>
      <c r="BQ239" s="20"/>
      <c r="BR239" s="19"/>
      <c r="BS239" s="20"/>
      <c r="BT239" s="19"/>
      <c r="BU239" s="20"/>
      <c r="BV239" s="19"/>
      <c r="BW239" s="20"/>
      <c r="BX239" s="23"/>
      <c r="BY239" s="24"/>
      <c r="BZ239" s="19"/>
      <c r="CA239" s="20"/>
      <c r="CB239" s="21"/>
      <c r="CC239" s="20"/>
      <c r="CD239" s="19"/>
      <c r="CE239" s="20"/>
      <c r="CF239" s="19"/>
      <c r="CG239" s="20"/>
      <c r="CH239" s="19"/>
      <c r="CI239" s="20"/>
      <c r="CJ239" s="55"/>
      <c r="CK239" s="20"/>
      <c r="CL239" s="21"/>
      <c r="CM239" s="20"/>
      <c r="CN239" s="19"/>
      <c r="CO239" s="20"/>
      <c r="CP239" s="19"/>
      <c r="CQ239" s="20"/>
      <c r="CR239" s="21"/>
      <c r="CS239" s="20"/>
      <c r="CT239" s="21"/>
      <c r="CU239" s="20"/>
      <c r="CV239" s="21"/>
      <c r="CW239" s="20"/>
      <c r="CX239" s="19"/>
      <c r="CY239" s="20"/>
      <c r="CZ239" s="19"/>
      <c r="DA239" s="20"/>
      <c r="DB239" s="19"/>
      <c r="DC239" s="19"/>
      <c r="DD239" s="21"/>
      <c r="DE239" s="20"/>
      <c r="DF239" s="19"/>
      <c r="DG239" s="20"/>
      <c r="DH239" s="19"/>
      <c r="DI239" s="20"/>
      <c r="DJ239" s="19"/>
      <c r="DK239" s="20"/>
      <c r="DL239" s="19"/>
      <c r="DM239" s="21"/>
      <c r="DN239" s="19"/>
      <c r="DO239" s="20"/>
      <c r="DP239" s="19"/>
      <c r="DQ239" s="20"/>
      <c r="DR239" s="19"/>
      <c r="DS239" s="20"/>
      <c r="DT239" s="19"/>
      <c r="DU239" s="20"/>
      <c r="DV239" s="19"/>
      <c r="DW239" s="20"/>
      <c r="DX239" s="19"/>
      <c r="DY239" s="19"/>
      <c r="DZ239" s="19"/>
      <c r="EA239" s="20"/>
      <c r="EB239" s="19"/>
      <c r="EC239" s="20"/>
      <c r="ED239" s="19"/>
      <c r="EE239" s="20"/>
      <c r="EF239" s="19"/>
      <c r="EG239" s="20"/>
      <c r="EH239" s="19"/>
      <c r="EI239" s="20"/>
      <c r="EJ239" s="19"/>
      <c r="EK239" s="20"/>
      <c r="EL239" s="19"/>
      <c r="EM239" s="20"/>
      <c r="EN239" s="25"/>
      <c r="EO239" s="25"/>
      <c r="EP239" s="26">
        <f t="shared" si="605"/>
        <v>69</v>
      </c>
      <c r="EQ239" s="26">
        <f t="shared" si="605"/>
        <v>4497632.0237520002</v>
      </c>
    </row>
    <row r="240" spans="1:147" ht="60" x14ac:dyDescent="0.25">
      <c r="A240" s="13"/>
      <c r="B240" s="88" t="s">
        <v>643</v>
      </c>
      <c r="C240" s="143" t="s">
        <v>644</v>
      </c>
      <c r="D240" s="89" t="s">
        <v>645</v>
      </c>
      <c r="E240" s="69">
        <v>13916</v>
      </c>
      <c r="F240" s="68">
        <v>6.62</v>
      </c>
      <c r="G240" s="136">
        <v>1.83E-2</v>
      </c>
      <c r="H240" s="49">
        <v>1</v>
      </c>
      <c r="I240" s="50"/>
      <c r="J240" s="56">
        <v>1.4</v>
      </c>
      <c r="K240" s="56">
        <v>1.68</v>
      </c>
      <c r="L240" s="56">
        <v>2.23</v>
      </c>
      <c r="M240" s="57">
        <v>2.57</v>
      </c>
      <c r="N240" s="19"/>
      <c r="O240" s="19"/>
      <c r="P240" s="52"/>
      <c r="Q240" s="20"/>
      <c r="R240" s="21"/>
      <c r="S240" s="21"/>
      <c r="T240" s="19"/>
      <c r="U240" s="20"/>
      <c r="V240" s="19"/>
      <c r="W240" s="19"/>
      <c r="X240" s="19"/>
      <c r="Y240" s="20"/>
      <c r="Z240" s="21"/>
      <c r="AA240" s="20"/>
      <c r="AB240" s="20"/>
      <c r="AC240" s="20"/>
      <c r="AD240" s="21"/>
      <c r="AE240" s="20"/>
      <c r="AF240" s="21"/>
      <c r="AG240" s="20"/>
      <c r="AH240" s="21"/>
      <c r="AI240" s="20"/>
      <c r="AJ240" s="19"/>
      <c r="AK240" s="20"/>
      <c r="AL240" s="21"/>
      <c r="AM240" s="21"/>
      <c r="AN240" s="19"/>
      <c r="AO240" s="20"/>
      <c r="AP240" s="19">
        <v>10</v>
      </c>
      <c r="AQ240" s="19">
        <f t="shared" si="606"/>
        <v>927982.67094400001</v>
      </c>
      <c r="AR240" s="21"/>
      <c r="AS240" s="20"/>
      <c r="AT240" s="21"/>
      <c r="AU240" s="20"/>
      <c r="AV240" s="19"/>
      <c r="AW240" s="20"/>
      <c r="AX240" s="19"/>
      <c r="AY240" s="19"/>
      <c r="AZ240" s="19"/>
      <c r="BA240" s="20"/>
      <c r="BB240" s="19"/>
      <c r="BC240" s="20"/>
      <c r="BD240" s="19"/>
      <c r="BE240" s="20"/>
      <c r="BF240" s="19"/>
      <c r="BG240" s="20"/>
      <c r="BH240" s="19"/>
      <c r="BI240" s="20"/>
      <c r="BJ240" s="19"/>
      <c r="BK240" s="20"/>
      <c r="BL240" s="19"/>
      <c r="BM240" s="20"/>
      <c r="BN240" s="19"/>
      <c r="BO240" s="20"/>
      <c r="BP240" s="19"/>
      <c r="BQ240" s="20"/>
      <c r="BR240" s="19"/>
      <c r="BS240" s="20"/>
      <c r="BT240" s="19"/>
      <c r="BU240" s="20"/>
      <c r="BV240" s="19"/>
      <c r="BW240" s="20"/>
      <c r="BX240" s="23"/>
      <c r="BY240" s="24"/>
      <c r="BZ240" s="19"/>
      <c r="CA240" s="20"/>
      <c r="CB240" s="21"/>
      <c r="CC240" s="20"/>
      <c r="CD240" s="19"/>
      <c r="CE240" s="20"/>
      <c r="CF240" s="19"/>
      <c r="CG240" s="20"/>
      <c r="CH240" s="19"/>
      <c r="CI240" s="20"/>
      <c r="CJ240" s="55"/>
      <c r="CK240" s="20"/>
      <c r="CL240" s="21"/>
      <c r="CM240" s="20"/>
      <c r="CN240" s="19"/>
      <c r="CO240" s="20"/>
      <c r="CP240" s="19"/>
      <c r="CQ240" s="20"/>
      <c r="CR240" s="21"/>
      <c r="CS240" s="20"/>
      <c r="CT240" s="21"/>
      <c r="CU240" s="20"/>
      <c r="CV240" s="21"/>
      <c r="CW240" s="20"/>
      <c r="CX240" s="19"/>
      <c r="CY240" s="20"/>
      <c r="CZ240" s="19"/>
      <c r="DA240" s="20"/>
      <c r="DB240" s="19"/>
      <c r="DC240" s="19"/>
      <c r="DD240" s="21"/>
      <c r="DE240" s="20"/>
      <c r="DF240" s="19"/>
      <c r="DG240" s="20"/>
      <c r="DH240" s="19"/>
      <c r="DI240" s="20"/>
      <c r="DJ240" s="19"/>
      <c r="DK240" s="20"/>
      <c r="DL240" s="19"/>
      <c r="DM240" s="21"/>
      <c r="DN240" s="19"/>
      <c r="DO240" s="20"/>
      <c r="DP240" s="19"/>
      <c r="DQ240" s="20"/>
      <c r="DR240" s="19"/>
      <c r="DS240" s="20"/>
      <c r="DT240" s="19"/>
      <c r="DU240" s="20"/>
      <c r="DV240" s="19"/>
      <c r="DW240" s="20"/>
      <c r="DX240" s="19"/>
      <c r="DY240" s="19"/>
      <c r="DZ240" s="19"/>
      <c r="EA240" s="20"/>
      <c r="EB240" s="19"/>
      <c r="EC240" s="20"/>
      <c r="ED240" s="19"/>
      <c r="EE240" s="20"/>
      <c r="EF240" s="19"/>
      <c r="EG240" s="20"/>
      <c r="EH240" s="19"/>
      <c r="EI240" s="20"/>
      <c r="EJ240" s="19"/>
      <c r="EK240" s="20"/>
      <c r="EL240" s="19"/>
      <c r="EM240" s="20"/>
      <c r="EN240" s="25"/>
      <c r="EO240" s="25"/>
      <c r="EP240" s="26">
        <f t="shared" si="605"/>
        <v>10</v>
      </c>
      <c r="EQ240" s="26">
        <f t="shared" si="605"/>
        <v>927982.67094400001</v>
      </c>
    </row>
    <row r="241" spans="1:147" ht="45" x14ac:dyDescent="0.25">
      <c r="A241" s="13"/>
      <c r="B241" s="88" t="s">
        <v>646</v>
      </c>
      <c r="C241" s="143" t="s">
        <v>647</v>
      </c>
      <c r="D241" s="89" t="s">
        <v>648</v>
      </c>
      <c r="E241" s="69">
        <v>13916</v>
      </c>
      <c r="F241" s="68">
        <v>8</v>
      </c>
      <c r="G241" s="136">
        <v>1.83E-2</v>
      </c>
      <c r="H241" s="49">
        <v>1</v>
      </c>
      <c r="I241" s="50"/>
      <c r="J241" s="56">
        <v>1.4</v>
      </c>
      <c r="K241" s="56">
        <v>1.68</v>
      </c>
      <c r="L241" s="56">
        <v>2.23</v>
      </c>
      <c r="M241" s="57">
        <v>2.57</v>
      </c>
      <c r="N241" s="19"/>
      <c r="O241" s="19"/>
      <c r="P241" s="52"/>
      <c r="Q241" s="20"/>
      <c r="R241" s="21"/>
      <c r="S241" s="21"/>
      <c r="T241" s="19"/>
      <c r="U241" s="20"/>
      <c r="V241" s="19"/>
      <c r="W241" s="19"/>
      <c r="X241" s="19"/>
      <c r="Y241" s="20"/>
      <c r="Z241" s="21"/>
      <c r="AA241" s="20"/>
      <c r="AB241" s="20"/>
      <c r="AC241" s="20"/>
      <c r="AD241" s="21"/>
      <c r="AE241" s="20"/>
      <c r="AF241" s="21"/>
      <c r="AG241" s="20"/>
      <c r="AH241" s="21"/>
      <c r="AI241" s="20"/>
      <c r="AJ241" s="19"/>
      <c r="AK241" s="20"/>
      <c r="AL241" s="21"/>
      <c r="AM241" s="21"/>
      <c r="AN241" s="19"/>
      <c r="AO241" s="20"/>
      <c r="AP241" s="19"/>
      <c r="AQ241" s="19">
        <f t="shared" si="606"/>
        <v>0</v>
      </c>
      <c r="AR241" s="21"/>
      <c r="AS241" s="20"/>
      <c r="AT241" s="21"/>
      <c r="AU241" s="20"/>
      <c r="AV241" s="19"/>
      <c r="AW241" s="20"/>
      <c r="AX241" s="19"/>
      <c r="AY241" s="19"/>
      <c r="AZ241" s="19"/>
      <c r="BA241" s="20"/>
      <c r="BB241" s="19"/>
      <c r="BC241" s="20"/>
      <c r="BD241" s="19"/>
      <c r="BE241" s="20"/>
      <c r="BF241" s="19"/>
      <c r="BG241" s="20"/>
      <c r="BH241" s="19"/>
      <c r="BI241" s="20"/>
      <c r="BJ241" s="19"/>
      <c r="BK241" s="20"/>
      <c r="BL241" s="19"/>
      <c r="BM241" s="20"/>
      <c r="BN241" s="19"/>
      <c r="BO241" s="20"/>
      <c r="BP241" s="19"/>
      <c r="BQ241" s="20"/>
      <c r="BR241" s="19"/>
      <c r="BS241" s="20"/>
      <c r="BT241" s="19"/>
      <c r="BU241" s="20"/>
      <c r="BV241" s="19"/>
      <c r="BW241" s="20"/>
      <c r="BX241" s="23"/>
      <c r="BY241" s="24"/>
      <c r="BZ241" s="19"/>
      <c r="CA241" s="20"/>
      <c r="CB241" s="21"/>
      <c r="CC241" s="20"/>
      <c r="CD241" s="19"/>
      <c r="CE241" s="20"/>
      <c r="CF241" s="19"/>
      <c r="CG241" s="20"/>
      <c r="CH241" s="19"/>
      <c r="CI241" s="20"/>
      <c r="CJ241" s="55"/>
      <c r="CK241" s="20"/>
      <c r="CL241" s="21"/>
      <c r="CM241" s="20"/>
      <c r="CN241" s="19"/>
      <c r="CO241" s="20"/>
      <c r="CP241" s="19"/>
      <c r="CQ241" s="20"/>
      <c r="CR241" s="21"/>
      <c r="CS241" s="20"/>
      <c r="CT241" s="21"/>
      <c r="CU241" s="20"/>
      <c r="CV241" s="21"/>
      <c r="CW241" s="20"/>
      <c r="CX241" s="19"/>
      <c r="CY241" s="20"/>
      <c r="CZ241" s="19"/>
      <c r="DA241" s="20"/>
      <c r="DB241" s="19"/>
      <c r="DC241" s="19"/>
      <c r="DD241" s="21"/>
      <c r="DE241" s="20"/>
      <c r="DF241" s="19"/>
      <c r="DG241" s="20"/>
      <c r="DH241" s="19"/>
      <c r="DI241" s="20"/>
      <c r="DJ241" s="19"/>
      <c r="DK241" s="20"/>
      <c r="DL241" s="19"/>
      <c r="DM241" s="21"/>
      <c r="DN241" s="19"/>
      <c r="DO241" s="20"/>
      <c r="DP241" s="19"/>
      <c r="DQ241" s="20"/>
      <c r="DR241" s="19"/>
      <c r="DS241" s="20"/>
      <c r="DT241" s="19"/>
      <c r="DU241" s="20"/>
      <c r="DV241" s="19"/>
      <c r="DW241" s="20"/>
      <c r="DX241" s="19"/>
      <c r="DY241" s="19"/>
      <c r="DZ241" s="19"/>
      <c r="EA241" s="20"/>
      <c r="EB241" s="19"/>
      <c r="EC241" s="20"/>
      <c r="ED241" s="19"/>
      <c r="EE241" s="20"/>
      <c r="EF241" s="19"/>
      <c r="EG241" s="20"/>
      <c r="EH241" s="19"/>
      <c r="EI241" s="20"/>
      <c r="EJ241" s="19"/>
      <c r="EK241" s="20"/>
      <c r="EL241" s="19"/>
      <c r="EM241" s="20"/>
      <c r="EN241" s="25"/>
      <c r="EO241" s="25"/>
      <c r="EP241" s="26">
        <f t="shared" si="605"/>
        <v>0</v>
      </c>
      <c r="EQ241" s="26">
        <f t="shared" si="605"/>
        <v>0</v>
      </c>
    </row>
    <row r="242" spans="1:147" ht="61.5" customHeight="1" x14ac:dyDescent="0.25">
      <c r="A242" s="13"/>
      <c r="B242" s="13">
        <v>164</v>
      </c>
      <c r="C242" s="13" t="s">
        <v>649</v>
      </c>
      <c r="D242" s="126" t="s">
        <v>650</v>
      </c>
      <c r="E242" s="69">
        <v>13916</v>
      </c>
      <c r="F242" s="68">
        <v>1.29</v>
      </c>
      <c r="G242" s="136">
        <v>5.8500000000000003E-2</v>
      </c>
      <c r="H242" s="49">
        <v>1</v>
      </c>
      <c r="I242" s="50"/>
      <c r="J242" s="56">
        <v>1.4</v>
      </c>
      <c r="K242" s="56">
        <v>1.68</v>
      </c>
      <c r="L242" s="56">
        <v>2.23</v>
      </c>
      <c r="M242" s="57">
        <v>2.57</v>
      </c>
      <c r="N242" s="19">
        <v>1</v>
      </c>
      <c r="O242" s="19">
        <f>(N242*$E242*$F242*((1-$G242)+$G242*$J242*$H242))</f>
        <v>18371.708376000002</v>
      </c>
      <c r="P242" s="52"/>
      <c r="Q242" s="20"/>
      <c r="R242" s="21"/>
      <c r="S242" s="21"/>
      <c r="T242" s="19"/>
      <c r="U242" s="20"/>
      <c r="V242" s="19">
        <v>24</v>
      </c>
      <c r="W242" s="19">
        <f>(V242*$E242*$F242*((1-$G242)+$G242*$J242*$H242))</f>
        <v>440921.001024</v>
      </c>
      <c r="X242" s="19"/>
      <c r="Y242" s="20"/>
      <c r="Z242" s="21"/>
      <c r="AA242" s="20"/>
      <c r="AB242" s="20"/>
      <c r="AC242" s="20"/>
      <c r="AD242" s="21"/>
      <c r="AE242" s="20"/>
      <c r="AF242" s="21"/>
      <c r="AG242" s="20"/>
      <c r="AH242" s="21"/>
      <c r="AI242" s="20"/>
      <c r="AJ242" s="19"/>
      <c r="AK242" s="20"/>
      <c r="AL242" s="21"/>
      <c r="AM242" s="21"/>
      <c r="AN242" s="19"/>
      <c r="AO242" s="20"/>
      <c r="AP242" s="19"/>
      <c r="AQ242" s="19">
        <f>(AP242*$E242*$F242*((1-$G242)+$G242*$J242*$H242))</f>
        <v>0</v>
      </c>
      <c r="AR242" s="21"/>
      <c r="AS242" s="20"/>
      <c r="AT242" s="21"/>
      <c r="AU242" s="20"/>
      <c r="AV242" s="19"/>
      <c r="AW242" s="20"/>
      <c r="AX242" s="19">
        <v>15</v>
      </c>
      <c r="AY242" s="19">
        <f>(AX242*$E242*$F242*((1-$G242)+$G242*$J242*$H242))</f>
        <v>275575.62564000004</v>
      </c>
      <c r="AZ242" s="19"/>
      <c r="BA242" s="20"/>
      <c r="BB242" s="19"/>
      <c r="BC242" s="20"/>
      <c r="BD242" s="19"/>
      <c r="BE242" s="20"/>
      <c r="BF242" s="19"/>
      <c r="BG242" s="20"/>
      <c r="BH242" s="19"/>
      <c r="BI242" s="20"/>
      <c r="BJ242" s="19"/>
      <c r="BK242" s="20"/>
      <c r="BL242" s="19"/>
      <c r="BM242" s="20"/>
      <c r="BN242" s="19"/>
      <c r="BO242" s="20"/>
      <c r="BP242" s="19"/>
      <c r="BQ242" s="20"/>
      <c r="BR242" s="19"/>
      <c r="BS242" s="20"/>
      <c r="BT242" s="19"/>
      <c r="BU242" s="20"/>
      <c r="BV242" s="19"/>
      <c r="BW242" s="20"/>
      <c r="BX242" s="23"/>
      <c r="BY242" s="24"/>
      <c r="BZ242" s="19"/>
      <c r="CA242" s="20"/>
      <c r="CB242" s="21"/>
      <c r="CC242" s="20"/>
      <c r="CD242" s="19"/>
      <c r="CE242" s="20"/>
      <c r="CF242" s="19"/>
      <c r="CG242" s="20"/>
      <c r="CH242" s="19"/>
      <c r="CI242" s="20"/>
      <c r="CJ242" s="55"/>
      <c r="CK242" s="20"/>
      <c r="CL242" s="21"/>
      <c r="CM242" s="20"/>
      <c r="CN242" s="19"/>
      <c r="CO242" s="20"/>
      <c r="CP242" s="19"/>
      <c r="CQ242" s="20"/>
      <c r="CR242" s="21"/>
      <c r="CS242" s="20"/>
      <c r="CT242" s="21"/>
      <c r="CU242" s="20"/>
      <c r="CV242" s="21"/>
      <c r="CW242" s="20"/>
      <c r="CX242" s="19"/>
      <c r="CY242" s="20"/>
      <c r="CZ242" s="19"/>
      <c r="DA242" s="20"/>
      <c r="DB242" s="19"/>
      <c r="DC242" s="19">
        <f>(DB242*$E242*$F242*((1-$G242)+$G242*$K242*$H242))</f>
        <v>0</v>
      </c>
      <c r="DD242" s="21"/>
      <c r="DE242" s="20"/>
      <c r="DF242" s="19"/>
      <c r="DG242" s="20"/>
      <c r="DH242" s="19"/>
      <c r="DI242" s="20"/>
      <c r="DJ242" s="19"/>
      <c r="DK242" s="20"/>
      <c r="DL242" s="19"/>
      <c r="DM242" s="21"/>
      <c r="DN242" s="19"/>
      <c r="DO242" s="20"/>
      <c r="DP242" s="19"/>
      <c r="DQ242" s="20"/>
      <c r="DR242" s="19"/>
      <c r="DS242" s="20"/>
      <c r="DT242" s="19"/>
      <c r="DU242" s="20"/>
      <c r="DV242" s="19"/>
      <c r="DW242" s="20"/>
      <c r="DX242" s="19"/>
      <c r="DY242" s="19">
        <f>(DX242*$E242*$F242*((1-$G242)+$G242*$M242*$H242))</f>
        <v>0</v>
      </c>
      <c r="DZ242" s="19"/>
      <c r="EA242" s="20"/>
      <c r="EB242" s="19"/>
      <c r="EC242" s="20"/>
      <c r="ED242" s="19"/>
      <c r="EE242" s="20"/>
      <c r="EF242" s="19"/>
      <c r="EG242" s="20"/>
      <c r="EH242" s="19"/>
      <c r="EI242" s="20"/>
      <c r="EJ242" s="19"/>
      <c r="EK242" s="20"/>
      <c r="EL242" s="19"/>
      <c r="EM242" s="20"/>
      <c r="EN242" s="25"/>
      <c r="EO242" s="25"/>
      <c r="EP242" s="26">
        <f t="shared" si="605"/>
        <v>40</v>
      </c>
      <c r="EQ242" s="26">
        <f t="shared" si="605"/>
        <v>734868.33504000003</v>
      </c>
    </row>
    <row r="243" spans="1:147" ht="61.5" customHeight="1" x14ac:dyDescent="0.25">
      <c r="A243" s="13"/>
      <c r="B243" s="13">
        <v>165</v>
      </c>
      <c r="C243" s="13" t="s">
        <v>651</v>
      </c>
      <c r="D243" s="126" t="s">
        <v>652</v>
      </c>
      <c r="E243" s="69">
        <v>13916</v>
      </c>
      <c r="F243" s="68">
        <v>3.23</v>
      </c>
      <c r="G243" s="136">
        <v>5.4300000000000001E-2</v>
      </c>
      <c r="H243" s="49">
        <v>1</v>
      </c>
      <c r="I243" s="50"/>
      <c r="J243" s="56">
        <v>1.4</v>
      </c>
      <c r="K243" s="56">
        <v>1.68</v>
      </c>
      <c r="L243" s="56">
        <v>2.23</v>
      </c>
      <c r="M243" s="57">
        <v>2.57</v>
      </c>
      <c r="N243" s="19">
        <v>1</v>
      </c>
      <c r="O243" s="19">
        <f>(N243*$E243*$F243*((1-$G243)+$G243*$J243*$H243))</f>
        <v>45924.965329599996</v>
      </c>
      <c r="P243" s="52"/>
      <c r="Q243" s="20"/>
      <c r="R243" s="21"/>
      <c r="S243" s="21"/>
      <c r="T243" s="19"/>
      <c r="U243" s="20"/>
      <c r="V243" s="19">
        <v>96</v>
      </c>
      <c r="W243" s="19">
        <f>(V243*$E243*$F243*((1-$G243)+$G243*$J243*$H243))</f>
        <v>4408796.6716416003</v>
      </c>
      <c r="X243" s="19"/>
      <c r="Y243" s="20"/>
      <c r="Z243" s="21"/>
      <c r="AA243" s="20"/>
      <c r="AB243" s="20"/>
      <c r="AC243" s="20"/>
      <c r="AD243" s="21"/>
      <c r="AE243" s="20"/>
      <c r="AF243" s="21"/>
      <c r="AG243" s="20"/>
      <c r="AH243" s="21"/>
      <c r="AI243" s="20"/>
      <c r="AJ243" s="19"/>
      <c r="AK243" s="20"/>
      <c r="AL243" s="21"/>
      <c r="AM243" s="21"/>
      <c r="AN243" s="19"/>
      <c r="AO243" s="20"/>
      <c r="AP243" s="19"/>
      <c r="AQ243" s="19">
        <f>(AP243*$E243*$F243*((1-$G243)+$G243*$J243*$H243))</f>
        <v>0</v>
      </c>
      <c r="AR243" s="21"/>
      <c r="AS243" s="20"/>
      <c r="AT243" s="21"/>
      <c r="AU243" s="20"/>
      <c r="AV243" s="19"/>
      <c r="AW243" s="20"/>
      <c r="AX243" s="19"/>
      <c r="AY243" s="19">
        <f>(AX243*$E243*$F243*((1-$G243)+$G243*$J243*$H243))</f>
        <v>0</v>
      </c>
      <c r="AZ243" s="19"/>
      <c r="BA243" s="20"/>
      <c r="BB243" s="19"/>
      <c r="BC243" s="20"/>
      <c r="BD243" s="19"/>
      <c r="BE243" s="20"/>
      <c r="BF243" s="19"/>
      <c r="BG243" s="20"/>
      <c r="BH243" s="19"/>
      <c r="BI243" s="20"/>
      <c r="BJ243" s="19"/>
      <c r="BK243" s="20"/>
      <c r="BL243" s="19"/>
      <c r="BM243" s="20"/>
      <c r="BN243" s="19"/>
      <c r="BO243" s="20"/>
      <c r="BP243" s="19"/>
      <c r="BQ243" s="20"/>
      <c r="BR243" s="19"/>
      <c r="BS243" s="20"/>
      <c r="BT243" s="19"/>
      <c r="BU243" s="20"/>
      <c r="BV243" s="19"/>
      <c r="BW243" s="20"/>
      <c r="BX243" s="23"/>
      <c r="BY243" s="24"/>
      <c r="BZ243" s="19"/>
      <c r="CA243" s="20"/>
      <c r="CB243" s="21"/>
      <c r="CC243" s="20"/>
      <c r="CD243" s="19"/>
      <c r="CE243" s="20"/>
      <c r="CF243" s="19"/>
      <c r="CG243" s="20"/>
      <c r="CH243" s="19"/>
      <c r="CI243" s="20"/>
      <c r="CJ243" s="55"/>
      <c r="CK243" s="20"/>
      <c r="CL243" s="21"/>
      <c r="CM243" s="20"/>
      <c r="CN243" s="19"/>
      <c r="CO243" s="20"/>
      <c r="CP243" s="19"/>
      <c r="CQ243" s="20"/>
      <c r="CR243" s="21"/>
      <c r="CS243" s="20"/>
      <c r="CT243" s="21"/>
      <c r="CU243" s="20"/>
      <c r="CV243" s="21"/>
      <c r="CW243" s="20"/>
      <c r="CX243" s="19"/>
      <c r="CY243" s="20"/>
      <c r="CZ243" s="19"/>
      <c r="DA243" s="20"/>
      <c r="DB243" s="19"/>
      <c r="DC243" s="19">
        <f>(DB243*$E243*$F243*((1-$G243)+$G243*$K243*$H243))</f>
        <v>0</v>
      </c>
      <c r="DD243" s="21"/>
      <c r="DE243" s="20"/>
      <c r="DF243" s="19"/>
      <c r="DG243" s="20"/>
      <c r="DH243" s="19"/>
      <c r="DI243" s="20"/>
      <c r="DJ243" s="19"/>
      <c r="DK243" s="20"/>
      <c r="DL243" s="19"/>
      <c r="DM243" s="21"/>
      <c r="DN243" s="19"/>
      <c r="DO243" s="20"/>
      <c r="DP243" s="19"/>
      <c r="DQ243" s="20"/>
      <c r="DR243" s="19"/>
      <c r="DS243" s="20"/>
      <c r="DT243" s="19"/>
      <c r="DU243" s="20"/>
      <c r="DV243" s="19"/>
      <c r="DW243" s="20"/>
      <c r="DX243" s="19"/>
      <c r="DY243" s="19">
        <f>(DX243*$E243*$F243*((1-$G243)+$G243*$M243*$H243))</f>
        <v>0</v>
      </c>
      <c r="DZ243" s="19"/>
      <c r="EA243" s="20"/>
      <c r="EB243" s="19"/>
      <c r="EC243" s="20"/>
      <c r="ED243" s="19"/>
      <c r="EE243" s="20"/>
      <c r="EF243" s="19"/>
      <c r="EG243" s="20"/>
      <c r="EH243" s="19"/>
      <c r="EI243" s="20"/>
      <c r="EJ243" s="19"/>
      <c r="EK243" s="20"/>
      <c r="EL243" s="19"/>
      <c r="EM243" s="20"/>
      <c r="EN243" s="25"/>
      <c r="EO243" s="25"/>
      <c r="EP243" s="26">
        <f t="shared" si="605"/>
        <v>97</v>
      </c>
      <c r="EQ243" s="26">
        <f t="shared" si="605"/>
        <v>4454721.6369711999</v>
      </c>
    </row>
    <row r="244" spans="1:147" ht="61.5" customHeight="1" x14ac:dyDescent="0.25">
      <c r="A244" s="13"/>
      <c r="B244" s="13">
        <v>166</v>
      </c>
      <c r="C244" s="13" t="s">
        <v>653</v>
      </c>
      <c r="D244" s="126" t="s">
        <v>654</v>
      </c>
      <c r="E244" s="69">
        <v>13916</v>
      </c>
      <c r="F244" s="68">
        <v>8.93</v>
      </c>
      <c r="G244" s="136">
        <v>8.9399999999999993E-2</v>
      </c>
      <c r="H244" s="49">
        <v>1</v>
      </c>
      <c r="I244" s="50"/>
      <c r="J244" s="56">
        <v>1.4</v>
      </c>
      <c r="K244" s="56">
        <v>1.68</v>
      </c>
      <c r="L244" s="56">
        <v>2.23</v>
      </c>
      <c r="M244" s="57">
        <v>2.57</v>
      </c>
      <c r="N244" s="19">
        <v>3</v>
      </c>
      <c r="O244" s="19">
        <f>(N244*$E244*$F244*((1-$G244)+$G244*$J244*$H244))</f>
        <v>386141.31272640004</v>
      </c>
      <c r="P244" s="52"/>
      <c r="Q244" s="20"/>
      <c r="R244" s="21"/>
      <c r="S244" s="21"/>
      <c r="T244" s="19"/>
      <c r="U244" s="20"/>
      <c r="V244" s="19"/>
      <c r="W244" s="19">
        <f>(V244*$E244*$F244*((1-$G244)+$G244*$J244*$H244))</f>
        <v>0</v>
      </c>
      <c r="X244" s="19"/>
      <c r="Y244" s="20"/>
      <c r="Z244" s="21"/>
      <c r="AA244" s="20"/>
      <c r="AB244" s="20"/>
      <c r="AC244" s="20"/>
      <c r="AD244" s="21"/>
      <c r="AE244" s="20"/>
      <c r="AF244" s="21"/>
      <c r="AG244" s="20"/>
      <c r="AH244" s="21"/>
      <c r="AI244" s="20"/>
      <c r="AJ244" s="19"/>
      <c r="AK244" s="20"/>
      <c r="AL244" s="21"/>
      <c r="AM244" s="21"/>
      <c r="AN244" s="19"/>
      <c r="AO244" s="20"/>
      <c r="AP244" s="19">
        <f>236-55-46</f>
        <v>135</v>
      </c>
      <c r="AQ244" s="19">
        <f>(AP244*$E244*$F244*((1-$G244)+$G244*$J244*$H244))</f>
        <v>17376359.072687998</v>
      </c>
      <c r="AR244" s="21"/>
      <c r="AS244" s="20"/>
      <c r="AT244" s="21"/>
      <c r="AU244" s="20"/>
      <c r="AV244" s="19"/>
      <c r="AW244" s="20"/>
      <c r="AX244" s="19"/>
      <c r="AY244" s="19">
        <f>(AX244*$E244*$F244*((1-$G244)+$G244*$J244*$H244))</f>
        <v>0</v>
      </c>
      <c r="AZ244" s="19"/>
      <c r="BA244" s="20"/>
      <c r="BB244" s="19"/>
      <c r="BC244" s="20"/>
      <c r="BD244" s="19"/>
      <c r="BE244" s="20"/>
      <c r="BF244" s="19"/>
      <c r="BG244" s="20"/>
      <c r="BH244" s="19"/>
      <c r="BI244" s="20"/>
      <c r="BJ244" s="19"/>
      <c r="BK244" s="20"/>
      <c r="BL244" s="19"/>
      <c r="BM244" s="20"/>
      <c r="BN244" s="19"/>
      <c r="BO244" s="20"/>
      <c r="BP244" s="19"/>
      <c r="BQ244" s="20"/>
      <c r="BR244" s="19"/>
      <c r="BS244" s="20"/>
      <c r="BT244" s="19"/>
      <c r="BU244" s="20"/>
      <c r="BV244" s="19"/>
      <c r="BW244" s="20"/>
      <c r="BX244" s="23"/>
      <c r="BY244" s="24"/>
      <c r="BZ244" s="19"/>
      <c r="CA244" s="20"/>
      <c r="CB244" s="21"/>
      <c r="CC244" s="20"/>
      <c r="CD244" s="19"/>
      <c r="CE244" s="20"/>
      <c r="CF244" s="19"/>
      <c r="CG244" s="20"/>
      <c r="CH244" s="19"/>
      <c r="CI244" s="20"/>
      <c r="CJ244" s="55"/>
      <c r="CK244" s="20"/>
      <c r="CL244" s="21"/>
      <c r="CM244" s="20"/>
      <c r="CN244" s="19"/>
      <c r="CO244" s="20"/>
      <c r="CP244" s="19"/>
      <c r="CQ244" s="20"/>
      <c r="CR244" s="21"/>
      <c r="CS244" s="20"/>
      <c r="CT244" s="21"/>
      <c r="CU244" s="20"/>
      <c r="CV244" s="21"/>
      <c r="CW244" s="20"/>
      <c r="CX244" s="19"/>
      <c r="CY244" s="20"/>
      <c r="CZ244" s="19"/>
      <c r="DA244" s="20"/>
      <c r="DB244" s="19"/>
      <c r="DC244" s="19">
        <f>(DB244*$E244*$F244*((1-$G244)+$G244*$K244*$H244))</f>
        <v>0</v>
      </c>
      <c r="DD244" s="21"/>
      <c r="DE244" s="20"/>
      <c r="DF244" s="19"/>
      <c r="DG244" s="20"/>
      <c r="DH244" s="19"/>
      <c r="DI244" s="20"/>
      <c r="DJ244" s="19"/>
      <c r="DK244" s="20"/>
      <c r="DL244" s="19"/>
      <c r="DM244" s="21"/>
      <c r="DN244" s="19"/>
      <c r="DO244" s="20"/>
      <c r="DP244" s="19"/>
      <c r="DQ244" s="20"/>
      <c r="DR244" s="19"/>
      <c r="DS244" s="20"/>
      <c r="DT244" s="19"/>
      <c r="DU244" s="20"/>
      <c r="DV244" s="19"/>
      <c r="DW244" s="20"/>
      <c r="DX244" s="19">
        <v>4</v>
      </c>
      <c r="DY244" s="19">
        <f>(DX244*$E244*$F244*((1-$G244)+$G244*$M244*$H244))</f>
        <v>566848.60726815998</v>
      </c>
      <c r="DZ244" s="19"/>
      <c r="EA244" s="20"/>
      <c r="EB244" s="19"/>
      <c r="EC244" s="20"/>
      <c r="ED244" s="19"/>
      <c r="EE244" s="20"/>
      <c r="EF244" s="19"/>
      <c r="EG244" s="20"/>
      <c r="EH244" s="19"/>
      <c r="EI244" s="20"/>
      <c r="EJ244" s="19"/>
      <c r="EK244" s="20"/>
      <c r="EL244" s="19"/>
      <c r="EM244" s="20"/>
      <c r="EN244" s="25"/>
      <c r="EO244" s="25"/>
      <c r="EP244" s="26">
        <f t="shared" si="605"/>
        <v>142</v>
      </c>
      <c r="EQ244" s="26">
        <f t="shared" si="605"/>
        <v>18329348.992682558</v>
      </c>
    </row>
    <row r="245" spans="1:147" ht="15" customHeight="1" x14ac:dyDescent="0.25">
      <c r="A245" s="202">
        <v>37</v>
      </c>
      <c r="B245" s="202"/>
      <c r="C245" s="203" t="s">
        <v>655</v>
      </c>
      <c r="D245" s="204" t="s">
        <v>656</v>
      </c>
      <c r="E245" s="205">
        <v>13916</v>
      </c>
      <c r="F245" s="206"/>
      <c r="G245" s="207"/>
      <c r="H245" s="208"/>
      <c r="I245" s="209"/>
      <c r="J245" s="210">
        <v>1.4</v>
      </c>
      <c r="K245" s="210">
        <v>1.68</v>
      </c>
      <c r="L245" s="210">
        <v>2.23</v>
      </c>
      <c r="M245" s="211">
        <v>2.57</v>
      </c>
      <c r="N245" s="177">
        <f>SUM(N246:N261)</f>
        <v>0</v>
      </c>
      <c r="O245" s="177">
        <f t="shared" ref="O245:BZ245" si="607">SUM(O246:O261)</f>
        <v>0</v>
      </c>
      <c r="P245" s="177">
        <f t="shared" si="607"/>
        <v>0</v>
      </c>
      <c r="Q245" s="177">
        <f t="shared" si="607"/>
        <v>0</v>
      </c>
      <c r="R245" s="177">
        <f t="shared" si="607"/>
        <v>0</v>
      </c>
      <c r="S245" s="177">
        <f t="shared" si="607"/>
        <v>0</v>
      </c>
      <c r="T245" s="212">
        <f t="shared" si="607"/>
        <v>0</v>
      </c>
      <c r="U245" s="212">
        <f t="shared" si="607"/>
        <v>0</v>
      </c>
      <c r="V245" s="177">
        <f t="shared" si="607"/>
        <v>0</v>
      </c>
      <c r="W245" s="177">
        <f t="shared" si="607"/>
        <v>0</v>
      </c>
      <c r="X245" s="177">
        <f t="shared" si="607"/>
        <v>0</v>
      </c>
      <c r="Y245" s="177">
        <f t="shared" si="607"/>
        <v>0</v>
      </c>
      <c r="Z245" s="177">
        <f t="shared" si="607"/>
        <v>0</v>
      </c>
      <c r="AA245" s="177">
        <f t="shared" si="607"/>
        <v>0</v>
      </c>
      <c r="AB245" s="177">
        <f t="shared" si="607"/>
        <v>0</v>
      </c>
      <c r="AC245" s="177">
        <f t="shared" si="607"/>
        <v>0</v>
      </c>
      <c r="AD245" s="177">
        <f t="shared" si="607"/>
        <v>0</v>
      </c>
      <c r="AE245" s="177">
        <f t="shared" si="607"/>
        <v>0</v>
      </c>
      <c r="AF245" s="177">
        <f t="shared" si="607"/>
        <v>0</v>
      </c>
      <c r="AG245" s="177">
        <f t="shared" si="607"/>
        <v>0</v>
      </c>
      <c r="AH245" s="177">
        <f t="shared" si="607"/>
        <v>0</v>
      </c>
      <c r="AI245" s="177">
        <f t="shared" si="607"/>
        <v>0</v>
      </c>
      <c r="AJ245" s="177">
        <f t="shared" si="607"/>
        <v>0</v>
      </c>
      <c r="AK245" s="177">
        <f t="shared" si="607"/>
        <v>0</v>
      </c>
      <c r="AL245" s="177">
        <f t="shared" si="607"/>
        <v>0</v>
      </c>
      <c r="AM245" s="177">
        <f t="shared" si="607"/>
        <v>0</v>
      </c>
      <c r="AN245" s="177">
        <f t="shared" si="607"/>
        <v>0</v>
      </c>
      <c r="AO245" s="177">
        <f t="shared" si="607"/>
        <v>0</v>
      </c>
      <c r="AP245" s="212">
        <f t="shared" si="607"/>
        <v>0</v>
      </c>
      <c r="AQ245" s="212">
        <f t="shared" si="607"/>
        <v>0</v>
      </c>
      <c r="AR245" s="177">
        <f t="shared" si="607"/>
        <v>0</v>
      </c>
      <c r="AS245" s="177">
        <f t="shared" si="607"/>
        <v>0</v>
      </c>
      <c r="AT245" s="177">
        <f t="shared" si="607"/>
        <v>0</v>
      </c>
      <c r="AU245" s="177">
        <f t="shared" si="607"/>
        <v>0</v>
      </c>
      <c r="AV245" s="177">
        <f t="shared" si="607"/>
        <v>0</v>
      </c>
      <c r="AW245" s="177">
        <f t="shared" si="607"/>
        <v>0</v>
      </c>
      <c r="AX245" s="212">
        <f t="shared" si="607"/>
        <v>0</v>
      </c>
      <c r="AY245" s="212">
        <f t="shared" si="607"/>
        <v>0</v>
      </c>
      <c r="AZ245" s="177">
        <f t="shared" si="607"/>
        <v>0</v>
      </c>
      <c r="BA245" s="177">
        <f t="shared" si="607"/>
        <v>0</v>
      </c>
      <c r="BB245" s="177">
        <f t="shared" si="607"/>
        <v>0</v>
      </c>
      <c r="BC245" s="177">
        <f t="shared" si="607"/>
        <v>0</v>
      </c>
      <c r="BD245" s="177">
        <f t="shared" si="607"/>
        <v>0</v>
      </c>
      <c r="BE245" s="177">
        <f t="shared" si="607"/>
        <v>0</v>
      </c>
      <c r="BF245" s="177">
        <f t="shared" si="607"/>
        <v>0</v>
      </c>
      <c r="BG245" s="177">
        <f t="shared" si="607"/>
        <v>0</v>
      </c>
      <c r="BH245" s="177">
        <f t="shared" si="607"/>
        <v>0</v>
      </c>
      <c r="BI245" s="177">
        <f t="shared" si="607"/>
        <v>0</v>
      </c>
      <c r="BJ245" s="177">
        <f t="shared" si="607"/>
        <v>0</v>
      </c>
      <c r="BK245" s="177">
        <f t="shared" si="607"/>
        <v>0</v>
      </c>
      <c r="BL245" s="177">
        <f t="shared" si="607"/>
        <v>0</v>
      </c>
      <c r="BM245" s="177">
        <f t="shared" si="607"/>
        <v>0</v>
      </c>
      <c r="BN245" s="177">
        <f t="shared" si="607"/>
        <v>0</v>
      </c>
      <c r="BO245" s="177">
        <f t="shared" si="607"/>
        <v>0</v>
      </c>
      <c r="BP245" s="177">
        <f t="shared" si="607"/>
        <v>0</v>
      </c>
      <c r="BQ245" s="177">
        <f t="shared" si="607"/>
        <v>0</v>
      </c>
      <c r="BR245" s="177">
        <f t="shared" si="607"/>
        <v>0</v>
      </c>
      <c r="BS245" s="177">
        <f t="shared" si="607"/>
        <v>0</v>
      </c>
      <c r="BT245" s="177">
        <f t="shared" si="607"/>
        <v>0</v>
      </c>
      <c r="BU245" s="177">
        <f t="shared" si="607"/>
        <v>0</v>
      </c>
      <c r="BV245" s="177">
        <f t="shared" si="607"/>
        <v>0</v>
      </c>
      <c r="BW245" s="177">
        <f t="shared" si="607"/>
        <v>0</v>
      </c>
      <c r="BX245" s="177">
        <f t="shared" si="607"/>
        <v>0</v>
      </c>
      <c r="BY245" s="177">
        <f t="shared" si="607"/>
        <v>0</v>
      </c>
      <c r="BZ245" s="177">
        <f t="shared" si="607"/>
        <v>0</v>
      </c>
      <c r="CA245" s="177">
        <f t="shared" ref="CA245:EL245" si="608">SUM(CA246:CA261)</f>
        <v>0</v>
      </c>
      <c r="CB245" s="177">
        <f t="shared" si="608"/>
        <v>0</v>
      </c>
      <c r="CC245" s="177">
        <f t="shared" si="608"/>
        <v>0</v>
      </c>
      <c r="CD245" s="212">
        <f t="shared" si="608"/>
        <v>0</v>
      </c>
      <c r="CE245" s="212">
        <f t="shared" si="608"/>
        <v>0</v>
      </c>
      <c r="CF245" s="177">
        <f t="shared" si="608"/>
        <v>0</v>
      </c>
      <c r="CG245" s="177">
        <f t="shared" si="608"/>
        <v>0</v>
      </c>
      <c r="CH245" s="177">
        <f t="shared" si="608"/>
        <v>0</v>
      </c>
      <c r="CI245" s="177">
        <f t="shared" si="608"/>
        <v>0</v>
      </c>
      <c r="CJ245" s="177">
        <f t="shared" si="608"/>
        <v>0</v>
      </c>
      <c r="CK245" s="177">
        <f t="shared" si="608"/>
        <v>0</v>
      </c>
      <c r="CL245" s="177">
        <f t="shared" si="608"/>
        <v>0</v>
      </c>
      <c r="CM245" s="177">
        <f t="shared" si="608"/>
        <v>0</v>
      </c>
      <c r="CN245" s="177">
        <f t="shared" si="608"/>
        <v>0</v>
      </c>
      <c r="CO245" s="177">
        <f t="shared" si="608"/>
        <v>0</v>
      </c>
      <c r="CP245" s="177">
        <f t="shared" si="608"/>
        <v>0</v>
      </c>
      <c r="CQ245" s="177">
        <f t="shared" si="608"/>
        <v>0</v>
      </c>
      <c r="CR245" s="177">
        <f t="shared" si="608"/>
        <v>0</v>
      </c>
      <c r="CS245" s="177">
        <f t="shared" si="608"/>
        <v>0</v>
      </c>
      <c r="CT245" s="177">
        <f t="shared" si="608"/>
        <v>0</v>
      </c>
      <c r="CU245" s="177">
        <f t="shared" si="608"/>
        <v>0</v>
      </c>
      <c r="CV245" s="177">
        <f t="shared" si="608"/>
        <v>0</v>
      </c>
      <c r="CW245" s="177">
        <f t="shared" si="608"/>
        <v>0</v>
      </c>
      <c r="CX245" s="177">
        <f t="shared" si="608"/>
        <v>0</v>
      </c>
      <c r="CY245" s="177">
        <f t="shared" si="608"/>
        <v>0</v>
      </c>
      <c r="CZ245" s="177">
        <f t="shared" si="608"/>
        <v>0</v>
      </c>
      <c r="DA245" s="177">
        <f t="shared" si="608"/>
        <v>0</v>
      </c>
      <c r="DB245" s="177">
        <f t="shared" si="608"/>
        <v>0</v>
      </c>
      <c r="DC245" s="177">
        <f t="shared" si="608"/>
        <v>0</v>
      </c>
      <c r="DD245" s="177">
        <f t="shared" si="608"/>
        <v>0</v>
      </c>
      <c r="DE245" s="177">
        <f t="shared" si="608"/>
        <v>0</v>
      </c>
      <c r="DF245" s="177">
        <f t="shared" si="608"/>
        <v>0</v>
      </c>
      <c r="DG245" s="177">
        <f t="shared" si="608"/>
        <v>0</v>
      </c>
      <c r="DH245" s="177">
        <f t="shared" si="608"/>
        <v>0</v>
      </c>
      <c r="DI245" s="177">
        <f t="shared" si="608"/>
        <v>0</v>
      </c>
      <c r="DJ245" s="177">
        <f t="shared" si="608"/>
        <v>0</v>
      </c>
      <c r="DK245" s="177">
        <f t="shared" si="608"/>
        <v>0</v>
      </c>
      <c r="DL245" s="177">
        <f t="shared" si="608"/>
        <v>0</v>
      </c>
      <c r="DM245" s="177">
        <f t="shared" si="608"/>
        <v>0</v>
      </c>
      <c r="DN245" s="177">
        <f t="shared" si="608"/>
        <v>0</v>
      </c>
      <c r="DO245" s="177">
        <f t="shared" si="608"/>
        <v>0</v>
      </c>
      <c r="DP245" s="177">
        <f t="shared" si="608"/>
        <v>40</v>
      </c>
      <c r="DQ245" s="177">
        <f t="shared" si="608"/>
        <v>1636521.6</v>
      </c>
      <c r="DR245" s="177">
        <f t="shared" si="608"/>
        <v>0</v>
      </c>
      <c r="DS245" s="177">
        <f t="shared" si="608"/>
        <v>0</v>
      </c>
      <c r="DT245" s="177">
        <f t="shared" si="608"/>
        <v>0</v>
      </c>
      <c r="DU245" s="177">
        <f t="shared" si="608"/>
        <v>0</v>
      </c>
      <c r="DV245" s="177">
        <f t="shared" si="608"/>
        <v>0</v>
      </c>
      <c r="DW245" s="177">
        <f t="shared" si="608"/>
        <v>0</v>
      </c>
      <c r="DX245" s="177">
        <f t="shared" si="608"/>
        <v>0</v>
      </c>
      <c r="DY245" s="177">
        <f t="shared" si="608"/>
        <v>0</v>
      </c>
      <c r="DZ245" s="177">
        <f t="shared" si="608"/>
        <v>0</v>
      </c>
      <c r="EA245" s="177">
        <f t="shared" si="608"/>
        <v>0</v>
      </c>
      <c r="EB245" s="177">
        <f t="shared" si="608"/>
        <v>0</v>
      </c>
      <c r="EC245" s="177">
        <f t="shared" si="608"/>
        <v>0</v>
      </c>
      <c r="ED245" s="177">
        <f t="shared" si="608"/>
        <v>0</v>
      </c>
      <c r="EE245" s="177">
        <f t="shared" si="608"/>
        <v>0</v>
      </c>
      <c r="EF245" s="177">
        <f t="shared" si="608"/>
        <v>0</v>
      </c>
      <c r="EG245" s="177">
        <f t="shared" si="608"/>
        <v>0</v>
      </c>
      <c r="EH245" s="212">
        <f t="shared" si="608"/>
        <v>0</v>
      </c>
      <c r="EI245" s="212">
        <f t="shared" si="608"/>
        <v>0</v>
      </c>
      <c r="EJ245" s="177">
        <f t="shared" si="608"/>
        <v>2657</v>
      </c>
      <c r="EK245" s="177">
        <f t="shared" si="608"/>
        <v>80634536.415999994</v>
      </c>
      <c r="EL245" s="177">
        <f t="shared" si="608"/>
        <v>0</v>
      </c>
      <c r="EM245" s="177">
        <f t="shared" ref="EM245:EQ245" si="609">SUM(EM246:EM261)</f>
        <v>0</v>
      </c>
      <c r="EN245" s="177"/>
      <c r="EO245" s="177"/>
      <c r="EP245" s="177">
        <f t="shared" si="609"/>
        <v>2697</v>
      </c>
      <c r="EQ245" s="177">
        <f t="shared" si="609"/>
        <v>82271058.015999988</v>
      </c>
    </row>
    <row r="246" spans="1:147" s="97" customFormat="1" ht="45" customHeight="1" x14ac:dyDescent="0.25">
      <c r="A246" s="13"/>
      <c r="B246" s="13">
        <v>167</v>
      </c>
      <c r="C246" s="126" t="s">
        <v>657</v>
      </c>
      <c r="D246" s="82" t="s">
        <v>658</v>
      </c>
      <c r="E246" s="15">
        <v>13916</v>
      </c>
      <c r="F246" s="68">
        <v>1.98</v>
      </c>
      <c r="G246" s="17"/>
      <c r="H246" s="49">
        <v>1</v>
      </c>
      <c r="I246" s="49"/>
      <c r="J246" s="18">
        <v>1.4</v>
      </c>
      <c r="K246" s="18">
        <v>1.68</v>
      </c>
      <c r="L246" s="18">
        <v>2.23</v>
      </c>
      <c r="M246" s="18">
        <v>2.57</v>
      </c>
      <c r="N246" s="81"/>
      <c r="O246" s="20">
        <f>N246*E246*F246*H246*J246*$O$9</f>
        <v>0</v>
      </c>
      <c r="P246" s="81"/>
      <c r="Q246" s="20">
        <f>P246*E246*F246*H246*J246*$Q$9</f>
        <v>0</v>
      </c>
      <c r="R246" s="81"/>
      <c r="S246" s="21">
        <f>R246*E246*F246*H246*J246*$S$9</f>
        <v>0</v>
      </c>
      <c r="T246" s="81"/>
      <c r="U246" s="20">
        <f>SUM(T246*E246*F246*H246*J246*$U$9)</f>
        <v>0</v>
      </c>
      <c r="V246" s="81"/>
      <c r="W246" s="21">
        <f>SUM(V246*E246*F246*H246*J246*$W$9)</f>
        <v>0</v>
      </c>
      <c r="X246" s="81"/>
      <c r="Y246" s="20">
        <f>SUM(X246*E246*F246*H246*J246*$Y$9)</f>
        <v>0</v>
      </c>
      <c r="Z246" s="81"/>
      <c r="AA246" s="20">
        <f>SUM(Z246*E246*F246*H246*J246*$AA$9)</f>
        <v>0</v>
      </c>
      <c r="AB246" s="20"/>
      <c r="AC246" s="20"/>
      <c r="AD246" s="81"/>
      <c r="AE246" s="20">
        <f>SUM(AD246*E246*F246*H246*J246*$AE$9)</f>
        <v>0</v>
      </c>
      <c r="AF246" s="81"/>
      <c r="AG246" s="20">
        <f>SUM(AF246*E246*F246*H246*K246*$AG$9)</f>
        <v>0</v>
      </c>
      <c r="AH246" s="81"/>
      <c r="AI246" s="20">
        <f>SUM(AH246*E246*F246*H246*K246*$AI$9)</f>
        <v>0</v>
      </c>
      <c r="AJ246" s="81"/>
      <c r="AK246" s="20">
        <f>SUM(AJ246*E246*F246*H246*J246*$AK$9)</f>
        <v>0</v>
      </c>
      <c r="AL246" s="81"/>
      <c r="AM246" s="21">
        <f>SUM(AL246*E246*F246*H246*J246*$AM$9)</f>
        <v>0</v>
      </c>
      <c r="AN246" s="81"/>
      <c r="AO246" s="20">
        <f>SUM(AN246*E246*F246*H246*J246*$AO$9)</f>
        <v>0</v>
      </c>
      <c r="AP246" s="81"/>
      <c r="AQ246" s="20">
        <f>SUM(AP246*E246*F246*H246*J246*$AQ$9)</f>
        <v>0</v>
      </c>
      <c r="AR246" s="81"/>
      <c r="AS246" s="20">
        <f>SUM(E246*F246*H246*J246*AR246*$AS$9)</f>
        <v>0</v>
      </c>
      <c r="AT246" s="81"/>
      <c r="AU246" s="20">
        <f>SUM(AT246*E246*F246*H246*J246*$AU$9)</f>
        <v>0</v>
      </c>
      <c r="AV246" s="81"/>
      <c r="AW246" s="20">
        <f>SUM(AV246*E246*F246*H246*J246*$AW$9)</f>
        <v>0</v>
      </c>
      <c r="AX246" s="81"/>
      <c r="AY246" s="21">
        <f>SUM(AX246*E246*F246*H246*J246*$AY$9)</f>
        <v>0</v>
      </c>
      <c r="AZ246" s="81"/>
      <c r="BA246" s="20">
        <f>SUM(AZ246*E246*F246*H246*J246*$BA$9)</f>
        <v>0</v>
      </c>
      <c r="BB246" s="81"/>
      <c r="BC246" s="20">
        <f>SUM(BB246*E246*F246*H246*J246*$BC$9)</f>
        <v>0</v>
      </c>
      <c r="BD246" s="81"/>
      <c r="BE246" s="20">
        <f>SUM(BD246*E246*F246*H246*J246*$BE$9)</f>
        <v>0</v>
      </c>
      <c r="BF246" s="81"/>
      <c r="BG246" s="20">
        <f>SUM(BF246*E246*F246*H246*J246*$BG$9)</f>
        <v>0</v>
      </c>
      <c r="BH246" s="81"/>
      <c r="BI246" s="20">
        <f>BH246*E246*F246*H246*J246*$BI$9</f>
        <v>0</v>
      </c>
      <c r="BJ246" s="81"/>
      <c r="BK246" s="20">
        <f>BJ246*E246*F246*H246*J246*$BK$9</f>
        <v>0</v>
      </c>
      <c r="BL246" s="81"/>
      <c r="BM246" s="20">
        <f>BL246*E246*F246*H246*J246*$BM$9</f>
        <v>0</v>
      </c>
      <c r="BN246" s="81"/>
      <c r="BO246" s="20">
        <f>SUM(BN246*E246*F246*H246*J246*$BO$9)</f>
        <v>0</v>
      </c>
      <c r="BP246" s="81"/>
      <c r="BQ246" s="20">
        <f>SUM(BP246*E246*F246*H246*J246*$BQ$9)</f>
        <v>0</v>
      </c>
      <c r="BR246" s="81"/>
      <c r="BS246" s="20">
        <f>SUM(BR246*E246*F246*H246*J246*$BS$9)</f>
        <v>0</v>
      </c>
      <c r="BT246" s="81"/>
      <c r="BU246" s="20">
        <f>SUM(BT246*E246*F246*H246*J246*$BU$9)</f>
        <v>0</v>
      </c>
      <c r="BV246" s="81"/>
      <c r="BW246" s="20">
        <f>SUM(BV246*E246*F246*H246*J246*$BW$9)</f>
        <v>0</v>
      </c>
      <c r="BX246" s="83"/>
      <c r="BY246" s="24">
        <f>BX246*E246*F246*H246*J246*$BY$9</f>
        <v>0</v>
      </c>
      <c r="BZ246" s="81"/>
      <c r="CA246" s="20">
        <f>SUM(BZ246*E246*F246*H246*J246*$CA$9)</f>
        <v>0</v>
      </c>
      <c r="CB246" s="81"/>
      <c r="CC246" s="20">
        <f>SUM(CB246*E246*F246*H246*J246*$CC$9)</f>
        <v>0</v>
      </c>
      <c r="CD246" s="81"/>
      <c r="CE246" s="20">
        <f>SUM(CD246*E246*F246*H246*J246*$CE$9)</f>
        <v>0</v>
      </c>
      <c r="CF246" s="81"/>
      <c r="CG246" s="20">
        <f>SUM(CF246*E246*F246*H246*J246*$CG$9)</f>
        <v>0</v>
      </c>
      <c r="CH246" s="81"/>
      <c r="CI246" s="20">
        <f>CH246*E246*F246*H246*J246*$CI$9</f>
        <v>0</v>
      </c>
      <c r="CJ246" s="81"/>
      <c r="CK246" s="20">
        <f>SUM(CJ246*E246*F246*H246*J246*$CK$9)</f>
        <v>0</v>
      </c>
      <c r="CL246" s="81"/>
      <c r="CM246" s="20">
        <f>SUM(CL246*E246*F246*H246*K246*$CM$9)</f>
        <v>0</v>
      </c>
      <c r="CN246" s="81"/>
      <c r="CO246" s="20">
        <f>SUM(CN246*E246*F246*H246*K246*$CO$9)</f>
        <v>0</v>
      </c>
      <c r="CP246" s="81"/>
      <c r="CQ246" s="20">
        <f>SUM(CP246*E246*F246*H246*K246*$CQ$9)</f>
        <v>0</v>
      </c>
      <c r="CR246" s="81"/>
      <c r="CS246" s="20">
        <f>SUM(CR246*E246*F246*H246*K246*$CS$9)</f>
        <v>0</v>
      </c>
      <c r="CT246" s="81"/>
      <c r="CU246" s="20">
        <f>SUM(CT246*E246*F246*H246*K246*$CU$9)</f>
        <v>0</v>
      </c>
      <c r="CV246" s="81"/>
      <c r="CW246" s="20">
        <f>SUM(CV246*E246*F246*H246*K246*$CW$9)</f>
        <v>0</v>
      </c>
      <c r="CX246" s="81"/>
      <c r="CY246" s="20">
        <f>SUM(CX246*E246*F246*H246*K246*$CY$9)</f>
        <v>0</v>
      </c>
      <c r="CZ246" s="81"/>
      <c r="DA246" s="20">
        <f>SUM(CZ246*E246*F246*H246*K246*$DA$9)</f>
        <v>0</v>
      </c>
      <c r="DB246" s="81"/>
      <c r="DC246" s="20">
        <f>SUM(DB246*E246*F246*H246*K246*$DC$9)</f>
        <v>0</v>
      </c>
      <c r="DD246" s="81"/>
      <c r="DE246" s="20">
        <f>SUM(DD246*E246*F246*H246*K246*$DE$9)</f>
        <v>0</v>
      </c>
      <c r="DF246" s="81"/>
      <c r="DG246" s="20">
        <f>SUM(DF246*E246*F246*H246*K246*$DG$9)</f>
        <v>0</v>
      </c>
      <c r="DH246" s="81"/>
      <c r="DI246" s="20">
        <f>SUM(DH246*E246*F246*H246*K246*$DI$9)</f>
        <v>0</v>
      </c>
      <c r="DJ246" s="81"/>
      <c r="DK246" s="20">
        <f>SUM(DJ246*E246*F246*H246*K246*$DK$9)</f>
        <v>0</v>
      </c>
      <c r="DL246" s="19"/>
      <c r="DM246" s="21">
        <f t="shared" ref="DM246:DM257" si="610">SUM(DL246*E246*F246*H246*K246*$DM$9)</f>
        <v>0</v>
      </c>
      <c r="DN246" s="81"/>
      <c r="DO246" s="20">
        <f>SUM(DN246*E246*F246*H246*K246*$DO$9)</f>
        <v>0</v>
      </c>
      <c r="DP246" s="19">
        <v>20</v>
      </c>
      <c r="DQ246" s="20">
        <f t="shared" ref="DQ246:DQ257" si="611">DP246*E246*F246*H246*K246*$DQ$9</f>
        <v>925803.64799999993</v>
      </c>
      <c r="DR246" s="81"/>
      <c r="DS246" s="20">
        <f>SUM(DR246*E246*F246*H246*K246*$DS$9)</f>
        <v>0</v>
      </c>
      <c r="DT246" s="81"/>
      <c r="DU246" s="20">
        <f>SUM(DT246*E246*F246*H246*K246*$DU$9)</f>
        <v>0</v>
      </c>
      <c r="DV246" s="81"/>
      <c r="DW246" s="20">
        <f>SUM(DV246*E246*F246*H246*L246*$DW$9)</f>
        <v>0</v>
      </c>
      <c r="DX246" s="81"/>
      <c r="DY246" s="20">
        <f>SUM(DX246*E246*F246*H246*M246*$DY$9)</f>
        <v>0</v>
      </c>
      <c r="DZ246" s="81"/>
      <c r="EA246" s="20">
        <f>SUM(DZ246*E246*F246*H246*J246*$EA$9)</f>
        <v>0</v>
      </c>
      <c r="EB246" s="81"/>
      <c r="EC246" s="20">
        <f>SUM(EB246*E246*F246*H246*J246*$EC$9)</f>
        <v>0</v>
      </c>
      <c r="ED246" s="81"/>
      <c r="EE246" s="20">
        <f>SUM(ED246*E246*F246*H246*J246*$EE$9)</f>
        <v>0</v>
      </c>
      <c r="EF246" s="81"/>
      <c r="EG246" s="20">
        <f>SUM(EF246*E246*F246*H246*J246*$EG$9)</f>
        <v>0</v>
      </c>
      <c r="EH246" s="19"/>
      <c r="EI246" s="20">
        <f>EH246*E246*F246*H246*J246*$EI$9</f>
        <v>0</v>
      </c>
      <c r="EJ246" s="19">
        <v>400</v>
      </c>
      <c r="EK246" s="20">
        <f t="shared" ref="EK246:EK261" si="612">EJ246*E246*F246*H246*J246*$EK$9</f>
        <v>15430060.799999999</v>
      </c>
      <c r="EL246" s="19"/>
      <c r="EM246" s="20"/>
      <c r="EN246" s="25"/>
      <c r="EO246" s="25"/>
      <c r="EP246" s="26">
        <f t="shared" ref="EP246:EQ261" si="613">SUM(N246,X246,P246,R246,Z246,T246,V246,AD246,AF246,AH246,AJ246,AL246,AR246,AT246,AV246,AP246,CL246,CR246,CV246,BZ246,CB246,DB246,DD246,DF246,DH246,DJ246,DL246,DN246,AX246,AN246,AZ246,BB246,BD246,BF246,BH246,BJ246,BL246,BN246,BP246,BR246,BT246,ED246,EF246,DZ246,EB246,BV246,BX246,CT246,CN246,CP246,CX246,CZ246,CD246,CF246,CH246,CJ246,DP246,DR246,DT246,DV246,DX246,EH246,EJ246,EL246)</f>
        <v>420</v>
      </c>
      <c r="EQ246" s="26">
        <f t="shared" si="613"/>
        <v>16355864.447999999</v>
      </c>
    </row>
    <row r="247" spans="1:147" s="97" customFormat="1" ht="45" customHeight="1" x14ac:dyDescent="0.25">
      <c r="A247" s="13"/>
      <c r="B247" s="13">
        <v>168</v>
      </c>
      <c r="C247" s="126" t="s">
        <v>659</v>
      </c>
      <c r="D247" s="82" t="s">
        <v>660</v>
      </c>
      <c r="E247" s="15">
        <v>13916</v>
      </c>
      <c r="F247" s="68">
        <v>2.31</v>
      </c>
      <c r="G247" s="17"/>
      <c r="H247" s="49">
        <v>1</v>
      </c>
      <c r="I247" s="49"/>
      <c r="J247" s="18">
        <v>1.4</v>
      </c>
      <c r="K247" s="18">
        <v>1.68</v>
      </c>
      <c r="L247" s="18">
        <v>2.23</v>
      </c>
      <c r="M247" s="18">
        <v>2.57</v>
      </c>
      <c r="N247" s="13"/>
      <c r="O247" s="20">
        <f>N247*E247*F247*H247*J247*$O$9</f>
        <v>0</v>
      </c>
      <c r="P247" s="84"/>
      <c r="Q247" s="20">
        <f>P247*E247*F247*H247*J247*$Q$9</f>
        <v>0</v>
      </c>
      <c r="R247" s="13"/>
      <c r="S247" s="21">
        <f>R247*E247*F247*H247*J247*$S$9</f>
        <v>0</v>
      </c>
      <c r="T247" s="13"/>
      <c r="U247" s="20">
        <f>SUM(T247*E247*F247*H247*J247*$U$9)</f>
        <v>0</v>
      </c>
      <c r="V247" s="13"/>
      <c r="W247" s="21">
        <f>SUM(V247*E247*F247*H247*J247*$W$9)</f>
        <v>0</v>
      </c>
      <c r="X247" s="13"/>
      <c r="Y247" s="20">
        <f>SUM(X247*E247*F247*H247*J247*$Y$9)</f>
        <v>0</v>
      </c>
      <c r="Z247" s="13"/>
      <c r="AA247" s="20">
        <f>SUM(Z247*E247*F247*H247*J247*$AA$9)</f>
        <v>0</v>
      </c>
      <c r="AB247" s="20"/>
      <c r="AC247" s="20"/>
      <c r="AD247" s="13"/>
      <c r="AE247" s="20">
        <f>SUM(AD247*E247*F247*H247*J247*$AE$9)</f>
        <v>0</v>
      </c>
      <c r="AF247" s="13"/>
      <c r="AG247" s="20">
        <f>SUM(AF247*E247*F247*H247*K247*$AG$9)</f>
        <v>0</v>
      </c>
      <c r="AH247" s="13"/>
      <c r="AI247" s="20">
        <f>SUM(AH247*E247*F247*H247*K247*$AI$9)</f>
        <v>0</v>
      </c>
      <c r="AJ247" s="13"/>
      <c r="AK247" s="20">
        <f>SUM(AJ247*E247*F247*H247*J247*$AK$9)</f>
        <v>0</v>
      </c>
      <c r="AL247" s="13"/>
      <c r="AM247" s="21">
        <f>SUM(AL247*E247*F247*H247*J247*$AM$9)</f>
        <v>0</v>
      </c>
      <c r="AN247" s="13"/>
      <c r="AO247" s="20">
        <f>SUM(AN247*E247*F247*H247*J247*$AO$9)</f>
        <v>0</v>
      </c>
      <c r="AP247" s="13"/>
      <c r="AQ247" s="20">
        <f>SUM(AP247*E247*F247*H247*J247*$AQ$9)</f>
        <v>0</v>
      </c>
      <c r="AR247" s="13"/>
      <c r="AS247" s="20">
        <f>SUM(E247*F247*H247*J247*AR247*$AS$9)</f>
        <v>0</v>
      </c>
      <c r="AT247" s="13"/>
      <c r="AU247" s="20">
        <f>SUM(AT247*E247*F247*H247*J247*$AU$9)</f>
        <v>0</v>
      </c>
      <c r="AV247" s="13"/>
      <c r="AW247" s="20">
        <f>SUM(AV247*E247*F247*H247*J247*$AW$9)</f>
        <v>0</v>
      </c>
      <c r="AX247" s="13"/>
      <c r="AY247" s="21">
        <f>SUM(AX247*E247*F247*H247*J247*$AY$9)</f>
        <v>0</v>
      </c>
      <c r="AZ247" s="13"/>
      <c r="BA247" s="20">
        <f>SUM(AZ247*E247*F247*H247*J247*$BA$9)</f>
        <v>0</v>
      </c>
      <c r="BB247" s="13"/>
      <c r="BC247" s="20">
        <f>SUM(BB247*E247*F247*H247*J247*$BC$9)</f>
        <v>0</v>
      </c>
      <c r="BD247" s="13"/>
      <c r="BE247" s="20">
        <f>SUM(BD247*E247*F247*H247*J247*$BE$9)</f>
        <v>0</v>
      </c>
      <c r="BF247" s="13"/>
      <c r="BG247" s="20">
        <f>SUM(BF247*E247*F247*H247*J247*$BG$9)</f>
        <v>0</v>
      </c>
      <c r="BH247" s="13"/>
      <c r="BI247" s="20">
        <f>BH247*E247*F247*H247*J247*$BI$9</f>
        <v>0</v>
      </c>
      <c r="BJ247" s="13"/>
      <c r="BK247" s="20">
        <f>BJ247*E247*F247*H247*J247*$BK$9</f>
        <v>0</v>
      </c>
      <c r="BL247" s="13"/>
      <c r="BM247" s="20">
        <f>BL247*E247*F247*H247*J247*$BM$9</f>
        <v>0</v>
      </c>
      <c r="BN247" s="13"/>
      <c r="BO247" s="20">
        <f>SUM(BN247*E247*F247*H247*J247*$BO$9)</f>
        <v>0</v>
      </c>
      <c r="BP247" s="13"/>
      <c r="BQ247" s="20">
        <f>SUM(BP247*E247*F247*H247*J247*$BQ$9)</f>
        <v>0</v>
      </c>
      <c r="BR247" s="13"/>
      <c r="BS247" s="20">
        <f>SUM(BR247*E247*F247*H247*J247*$BS$9)</f>
        <v>0</v>
      </c>
      <c r="BT247" s="13"/>
      <c r="BU247" s="20">
        <f>SUM(BT247*E247*F247*H247*J247*$BU$9)</f>
        <v>0</v>
      </c>
      <c r="BV247" s="13"/>
      <c r="BW247" s="20">
        <f>SUM(BV247*E247*F247*H247*J247*$BW$9)</f>
        <v>0</v>
      </c>
      <c r="BX247" s="85"/>
      <c r="BY247" s="24">
        <f>BX247*E247*F247*H247*J247*$BY$9</f>
        <v>0</v>
      </c>
      <c r="BZ247" s="13"/>
      <c r="CA247" s="20">
        <f>SUM(BZ247*E247*F247*H247*J247*$CA$9)</f>
        <v>0</v>
      </c>
      <c r="CB247" s="13"/>
      <c r="CC247" s="20">
        <f>SUM(CB247*E247*F247*H247*J247*$CC$9)</f>
        <v>0</v>
      </c>
      <c r="CD247" s="13"/>
      <c r="CE247" s="20">
        <f>SUM(CD247*E247*F247*H247*J247*$CE$9)</f>
        <v>0</v>
      </c>
      <c r="CF247" s="13"/>
      <c r="CG247" s="20">
        <f>SUM(CF247*E247*F247*H247*J247*$CG$9)</f>
        <v>0</v>
      </c>
      <c r="CH247" s="13"/>
      <c r="CI247" s="20">
        <f>CH247*E247*F247*H247*J247*$CI$9</f>
        <v>0</v>
      </c>
      <c r="CJ247" s="13"/>
      <c r="CK247" s="20">
        <f>SUM(CJ247*E247*F247*H247*J247*$CK$9)</f>
        <v>0</v>
      </c>
      <c r="CL247" s="13"/>
      <c r="CM247" s="20">
        <f>SUM(CL247*E247*F247*H247*K247*$CM$9)</f>
        <v>0</v>
      </c>
      <c r="CN247" s="13"/>
      <c r="CO247" s="20">
        <f>SUM(CN247*E247*F247*H247*K247*$CO$9)</f>
        <v>0</v>
      </c>
      <c r="CP247" s="13"/>
      <c r="CQ247" s="20">
        <f>SUM(CP247*E247*F247*H247*K247*$CQ$9)</f>
        <v>0</v>
      </c>
      <c r="CR247" s="13"/>
      <c r="CS247" s="20">
        <f>SUM(CR247*E247*F247*H247*K247*$CS$9)</f>
        <v>0</v>
      </c>
      <c r="CT247" s="13"/>
      <c r="CU247" s="20">
        <f>SUM(CT247*E247*F247*H247*K247*$CU$9)</f>
        <v>0</v>
      </c>
      <c r="CV247" s="13"/>
      <c r="CW247" s="20">
        <f>SUM(CV247*E247*F247*H247*K247*$CW$9)</f>
        <v>0</v>
      </c>
      <c r="CX247" s="13"/>
      <c r="CY247" s="20">
        <f>SUM(CX247*E247*F247*H247*K247*$CY$9)</f>
        <v>0</v>
      </c>
      <c r="CZ247" s="13"/>
      <c r="DA247" s="20">
        <f>SUM(CZ247*E247*F247*H247*K247*$DA$9)</f>
        <v>0</v>
      </c>
      <c r="DB247" s="13"/>
      <c r="DC247" s="20">
        <f>SUM(DB247*E247*F247*H247*K247*$DC$9)</f>
        <v>0</v>
      </c>
      <c r="DD247" s="13"/>
      <c r="DE247" s="20">
        <f>SUM(DD247*E247*F247*H247*K247*$DE$9)</f>
        <v>0</v>
      </c>
      <c r="DF247" s="13"/>
      <c r="DG247" s="20">
        <f>SUM(DF247*E247*F247*H247*K247*$DG$9)</f>
        <v>0</v>
      </c>
      <c r="DH247" s="13"/>
      <c r="DI247" s="20">
        <f>SUM(DH247*E247*F247*H247*K247*$DI$9)</f>
        <v>0</v>
      </c>
      <c r="DJ247" s="13"/>
      <c r="DK247" s="20">
        <f>SUM(DJ247*E247*F247*H247*K247*$DK$9)</f>
        <v>0</v>
      </c>
      <c r="DL247" s="19"/>
      <c r="DM247" s="21">
        <f t="shared" si="610"/>
        <v>0</v>
      </c>
      <c r="DN247" s="13"/>
      <c r="DO247" s="20">
        <f>SUM(DN247*E247*F247*H247*K247*$DO$9)</f>
        <v>0</v>
      </c>
      <c r="DP247" s="19"/>
      <c r="DQ247" s="20">
        <f t="shared" si="611"/>
        <v>0</v>
      </c>
      <c r="DR247" s="13"/>
      <c r="DS247" s="20">
        <f>SUM(DR247*E247*F247*H247*K247*$DS$9)</f>
        <v>0</v>
      </c>
      <c r="DT247" s="13"/>
      <c r="DU247" s="20">
        <f>SUM(DT247*E247*F247*H247*K247*$DU$9)</f>
        <v>0</v>
      </c>
      <c r="DV247" s="13"/>
      <c r="DW247" s="20">
        <f>SUM(DV247*E247*F247*H247*L247*$DW$9)</f>
        <v>0</v>
      </c>
      <c r="DX247" s="13"/>
      <c r="DY247" s="20">
        <f>SUM(DX247*E247*F247*H247*M247*$DY$9)</f>
        <v>0</v>
      </c>
      <c r="DZ247" s="13"/>
      <c r="EA247" s="20">
        <f>SUM(DZ247*E247*F247*H247*J247*$EA$9)</f>
        <v>0</v>
      </c>
      <c r="EB247" s="13"/>
      <c r="EC247" s="20">
        <f>SUM(EB247*E247*F247*H247*J247*$EC$9)</f>
        <v>0</v>
      </c>
      <c r="ED247" s="13"/>
      <c r="EE247" s="20">
        <f>SUM(ED247*E247*F247*H247*J247*$EE$9)</f>
        <v>0</v>
      </c>
      <c r="EF247" s="13"/>
      <c r="EG247" s="20">
        <f>SUM(EF247*E247*F247*H247*J247*$EG$9)</f>
        <v>0</v>
      </c>
      <c r="EH247" s="19"/>
      <c r="EI247" s="20">
        <f>EH247*E247*F247*H247*J247*$EI$9</f>
        <v>0</v>
      </c>
      <c r="EJ247" s="19">
        <v>77</v>
      </c>
      <c r="EK247" s="20">
        <f t="shared" si="612"/>
        <v>3465334.4879999999</v>
      </c>
      <c r="EL247" s="19"/>
      <c r="EM247" s="20"/>
      <c r="EN247" s="25"/>
      <c r="EO247" s="25"/>
      <c r="EP247" s="26">
        <f t="shared" si="613"/>
        <v>77</v>
      </c>
      <c r="EQ247" s="26">
        <f t="shared" si="613"/>
        <v>3465334.4879999999</v>
      </c>
    </row>
    <row r="248" spans="1:147" s="97" customFormat="1" ht="60" customHeight="1" x14ac:dyDescent="0.25">
      <c r="A248" s="13"/>
      <c r="B248" s="13">
        <v>169</v>
      </c>
      <c r="C248" s="126" t="s">
        <v>661</v>
      </c>
      <c r="D248" s="82" t="s">
        <v>662</v>
      </c>
      <c r="E248" s="15">
        <v>13916</v>
      </c>
      <c r="F248" s="16">
        <v>1.52</v>
      </c>
      <c r="G248" s="17"/>
      <c r="H248" s="49">
        <v>1</v>
      </c>
      <c r="I248" s="49"/>
      <c r="J248" s="18">
        <v>1.4</v>
      </c>
      <c r="K248" s="18">
        <v>1.68</v>
      </c>
      <c r="L248" s="18">
        <v>2.23</v>
      </c>
      <c r="M248" s="18">
        <v>2.57</v>
      </c>
      <c r="N248" s="13"/>
      <c r="O248" s="20">
        <f>N248*E248*F248*H248*J248*$O$9</f>
        <v>0</v>
      </c>
      <c r="P248" s="84"/>
      <c r="Q248" s="20">
        <f>P248*E248*F248*H248*J248*$Q$9</f>
        <v>0</v>
      </c>
      <c r="R248" s="13"/>
      <c r="S248" s="21">
        <f>R248*E248*F248*H248*J248*$S$9</f>
        <v>0</v>
      </c>
      <c r="T248" s="13"/>
      <c r="U248" s="20">
        <f>SUM(T248*E248*F248*H248*J248*$U$9)</f>
        <v>0</v>
      </c>
      <c r="V248" s="13"/>
      <c r="W248" s="21">
        <f>SUM(V248*E248*F248*H248*J248*$W$9)</f>
        <v>0</v>
      </c>
      <c r="X248" s="13"/>
      <c r="Y248" s="20">
        <f>SUM(X248*E248*F248*H248*J248*$Y$9)</f>
        <v>0</v>
      </c>
      <c r="Z248" s="13"/>
      <c r="AA248" s="20">
        <f>SUM(Z248*E248*F248*H248*J248*$AA$9)</f>
        <v>0</v>
      </c>
      <c r="AB248" s="20"/>
      <c r="AC248" s="20"/>
      <c r="AD248" s="13"/>
      <c r="AE248" s="20">
        <f>SUM(AD248*E248*F248*H248*J248*$AE$9)</f>
        <v>0</v>
      </c>
      <c r="AF248" s="13"/>
      <c r="AG248" s="20">
        <f>SUM(AF248*E248*F248*H248*K248*$AG$9)</f>
        <v>0</v>
      </c>
      <c r="AH248" s="13"/>
      <c r="AI248" s="20">
        <f>SUM(AH248*E248*F248*H248*K248*$AI$9)</f>
        <v>0</v>
      </c>
      <c r="AJ248" s="13"/>
      <c r="AK248" s="20">
        <f>SUM(AJ248*E248*F248*H248*J248*$AK$9)</f>
        <v>0</v>
      </c>
      <c r="AL248" s="13"/>
      <c r="AM248" s="21">
        <f>SUM(AL248*E248*F248*H248*J248*$AM$9)</f>
        <v>0</v>
      </c>
      <c r="AN248" s="13"/>
      <c r="AO248" s="20">
        <f>SUM(AN248*E248*F248*H248*J248*$AO$9)</f>
        <v>0</v>
      </c>
      <c r="AP248" s="13"/>
      <c r="AQ248" s="20">
        <f>SUM(AP248*E248*F248*H248*J248*$AQ$9)</f>
        <v>0</v>
      </c>
      <c r="AR248" s="13"/>
      <c r="AS248" s="20">
        <f>SUM(E248*F248*H248*J248*AR248*$AS$9)</f>
        <v>0</v>
      </c>
      <c r="AT248" s="13"/>
      <c r="AU248" s="20">
        <f>SUM(AT248*E248*F248*H248*J248*$AU$9)</f>
        <v>0</v>
      </c>
      <c r="AV248" s="13"/>
      <c r="AW248" s="20">
        <f>SUM(AV248*E248*F248*H248*J248*$AW$9)</f>
        <v>0</v>
      </c>
      <c r="AX248" s="13"/>
      <c r="AY248" s="21">
        <f>SUM(AX248*E248*F248*H248*J248*$AY$9)</f>
        <v>0</v>
      </c>
      <c r="AZ248" s="13"/>
      <c r="BA248" s="20">
        <f>SUM(AZ248*E248*F248*H248*J248*$BA$9)</f>
        <v>0</v>
      </c>
      <c r="BB248" s="13"/>
      <c r="BC248" s="20">
        <f>SUM(BB248*E248*F248*H248*J248*$BC$9)</f>
        <v>0</v>
      </c>
      <c r="BD248" s="13"/>
      <c r="BE248" s="20">
        <f>SUM(BD248*E248*F248*H248*J248*$BE$9)</f>
        <v>0</v>
      </c>
      <c r="BF248" s="13"/>
      <c r="BG248" s="20">
        <f>SUM(BF248*E248*F248*H248*J248*$BG$9)</f>
        <v>0</v>
      </c>
      <c r="BH248" s="13"/>
      <c r="BI248" s="20">
        <f>BH248*E248*F248*H248*J248*$BI$9</f>
        <v>0</v>
      </c>
      <c r="BJ248" s="13"/>
      <c r="BK248" s="20">
        <f>BJ248*E248*F248*H248*J248*$BK$9</f>
        <v>0</v>
      </c>
      <c r="BL248" s="13"/>
      <c r="BM248" s="20">
        <f>BL248*E248*F248*H248*J248*$BM$9</f>
        <v>0</v>
      </c>
      <c r="BN248" s="13"/>
      <c r="BO248" s="20">
        <f>SUM(BN248*E248*F248*H248*J248*$BO$9)</f>
        <v>0</v>
      </c>
      <c r="BP248" s="13"/>
      <c r="BQ248" s="20">
        <f>SUM(BP248*E248*F248*H248*J248*$BQ$9)</f>
        <v>0</v>
      </c>
      <c r="BR248" s="13"/>
      <c r="BS248" s="20">
        <f>SUM(BR248*E248*F248*H248*J248*$BS$9)</f>
        <v>0</v>
      </c>
      <c r="BT248" s="13"/>
      <c r="BU248" s="20">
        <f>SUM(BT248*E248*F248*H248*J248*$BU$9)</f>
        <v>0</v>
      </c>
      <c r="BV248" s="13"/>
      <c r="BW248" s="20">
        <f>SUM(BV248*E248*F248*H248*J248*$BW$9)</f>
        <v>0</v>
      </c>
      <c r="BX248" s="85"/>
      <c r="BY248" s="24">
        <f>BX248*E248*F248*H248*J248*$BY$9</f>
        <v>0</v>
      </c>
      <c r="BZ248" s="13"/>
      <c r="CA248" s="20">
        <f>SUM(BZ248*E248*F248*H248*J248*$CA$9)</f>
        <v>0</v>
      </c>
      <c r="CB248" s="13"/>
      <c r="CC248" s="20">
        <f>SUM(CB248*E248*F248*H248*J248*$CC$9)</f>
        <v>0</v>
      </c>
      <c r="CD248" s="13"/>
      <c r="CE248" s="20">
        <f>SUM(CD248*E248*F248*H248*J248*$CE$9)</f>
        <v>0</v>
      </c>
      <c r="CF248" s="13"/>
      <c r="CG248" s="20">
        <f>SUM(CF248*E248*F248*H248*J248*$CG$9)</f>
        <v>0</v>
      </c>
      <c r="CH248" s="13"/>
      <c r="CI248" s="20">
        <f>CH248*E248*F248*H248*J248*$CI$9</f>
        <v>0</v>
      </c>
      <c r="CJ248" s="13"/>
      <c r="CK248" s="20">
        <f>SUM(CJ248*E248*F248*H248*J248*$CK$9)</f>
        <v>0</v>
      </c>
      <c r="CL248" s="13"/>
      <c r="CM248" s="20">
        <f>SUM(CL248*E248*F248*H248*K248*$CM$9)</f>
        <v>0</v>
      </c>
      <c r="CN248" s="13"/>
      <c r="CO248" s="20">
        <f>SUM(CN248*E248*F248*H248*K248*$CO$9)</f>
        <v>0</v>
      </c>
      <c r="CP248" s="13"/>
      <c r="CQ248" s="20">
        <f>SUM(CP248*E248*F248*H248*K248*$CQ$9)</f>
        <v>0</v>
      </c>
      <c r="CR248" s="13"/>
      <c r="CS248" s="20">
        <f>SUM(CR248*E248*F248*H248*K248*$CS$9)</f>
        <v>0</v>
      </c>
      <c r="CT248" s="13"/>
      <c r="CU248" s="20">
        <f>SUM(CT248*E248*F248*H248*K248*$CU$9)</f>
        <v>0</v>
      </c>
      <c r="CV248" s="13"/>
      <c r="CW248" s="20">
        <f>SUM(CV248*E248*F248*H248*K248*$CW$9)</f>
        <v>0</v>
      </c>
      <c r="CX248" s="13"/>
      <c r="CY248" s="20">
        <f>SUM(CX248*E248*F248*H248*K248*$CY$9)</f>
        <v>0</v>
      </c>
      <c r="CZ248" s="13"/>
      <c r="DA248" s="20">
        <f>SUM(CZ248*E248*F248*H248*K248*$DA$9)</f>
        <v>0</v>
      </c>
      <c r="DB248" s="13"/>
      <c r="DC248" s="20">
        <f>SUM(DB248*E248*F248*H248*K248*$DC$9)</f>
        <v>0</v>
      </c>
      <c r="DD248" s="13"/>
      <c r="DE248" s="20">
        <f>SUM(DD248*E248*F248*H248*K248*$DE$9)</f>
        <v>0</v>
      </c>
      <c r="DF248" s="13"/>
      <c r="DG248" s="20">
        <f>SUM(DF248*E248*F248*H248*K248*$DG$9)</f>
        <v>0</v>
      </c>
      <c r="DH248" s="13"/>
      <c r="DI248" s="20">
        <f>SUM(DH248*E248*F248*H248*K248*$DI$9)</f>
        <v>0</v>
      </c>
      <c r="DJ248" s="13"/>
      <c r="DK248" s="20">
        <f>SUM(DJ248*E248*F248*H248*K248*$DK$9)</f>
        <v>0</v>
      </c>
      <c r="DL248" s="19"/>
      <c r="DM248" s="21">
        <f t="shared" si="610"/>
        <v>0</v>
      </c>
      <c r="DN248" s="13"/>
      <c r="DO248" s="20">
        <f>SUM(DN248*E248*F248*H248*K248*$DO$9)</f>
        <v>0</v>
      </c>
      <c r="DP248" s="19">
        <v>20</v>
      </c>
      <c r="DQ248" s="20">
        <f t="shared" si="611"/>
        <v>710717.95200000005</v>
      </c>
      <c r="DR248" s="13"/>
      <c r="DS248" s="20">
        <f>SUM(DR248*E248*F248*H248*K248*$DS$9)</f>
        <v>0</v>
      </c>
      <c r="DT248" s="13"/>
      <c r="DU248" s="20">
        <f>SUM(DT248*E248*F248*H248*K248*$DU$9)</f>
        <v>0</v>
      </c>
      <c r="DV248" s="13"/>
      <c r="DW248" s="20">
        <f>SUM(DV248*E248*F248*H248*L248*$DW$9)</f>
        <v>0</v>
      </c>
      <c r="DX248" s="13"/>
      <c r="DY248" s="20">
        <f>SUM(DX248*E248*F248*H248*M248*$DY$9)</f>
        <v>0</v>
      </c>
      <c r="DZ248" s="13"/>
      <c r="EA248" s="20">
        <f>SUM(DZ248*E248*F248*H248*J248*$EA$9)</f>
        <v>0</v>
      </c>
      <c r="EB248" s="13"/>
      <c r="EC248" s="20">
        <f>SUM(EB248*E248*F248*H248*J248*$EC$9)</f>
        <v>0</v>
      </c>
      <c r="ED248" s="13"/>
      <c r="EE248" s="20">
        <f>SUM(ED248*E248*F248*H248*J248*$EE$9)</f>
        <v>0</v>
      </c>
      <c r="EF248" s="13"/>
      <c r="EG248" s="20">
        <f>SUM(EF248*E248*F248*H248*J248*$EG$9)</f>
        <v>0</v>
      </c>
      <c r="EH248" s="19"/>
      <c r="EI248" s="20">
        <f>EH248*E248*F248*H248*J248*$EI$9</f>
        <v>0</v>
      </c>
      <c r="EJ248" s="19">
        <v>1300</v>
      </c>
      <c r="EK248" s="20">
        <f t="shared" si="612"/>
        <v>38497222.399999999</v>
      </c>
      <c r="EL248" s="19"/>
      <c r="EM248" s="20"/>
      <c r="EN248" s="25"/>
      <c r="EO248" s="25"/>
      <c r="EP248" s="26">
        <f t="shared" si="613"/>
        <v>1320</v>
      </c>
      <c r="EQ248" s="26">
        <f t="shared" si="613"/>
        <v>39207940.351999998</v>
      </c>
    </row>
    <row r="249" spans="1:147" s="97" customFormat="1" ht="60" customHeight="1" x14ac:dyDescent="0.25">
      <c r="A249" s="13"/>
      <c r="B249" s="13">
        <v>170</v>
      </c>
      <c r="C249" s="126" t="s">
        <v>663</v>
      </c>
      <c r="D249" s="82" t="s">
        <v>664</v>
      </c>
      <c r="E249" s="15">
        <v>13916</v>
      </c>
      <c r="F249" s="16">
        <v>1.82</v>
      </c>
      <c r="G249" s="17"/>
      <c r="H249" s="49">
        <v>1</v>
      </c>
      <c r="I249" s="49"/>
      <c r="J249" s="18">
        <v>1.4</v>
      </c>
      <c r="K249" s="18">
        <v>1.68</v>
      </c>
      <c r="L249" s="18">
        <v>2.23</v>
      </c>
      <c r="M249" s="18">
        <v>2.57</v>
      </c>
      <c r="N249" s="13"/>
      <c r="O249" s="20">
        <f>N249*E249*F249*H249*J249*$O$9</f>
        <v>0</v>
      </c>
      <c r="P249" s="84"/>
      <c r="Q249" s="20">
        <f>P249*E249*F249*H249*J249*$Q$9</f>
        <v>0</v>
      </c>
      <c r="R249" s="13"/>
      <c r="S249" s="21">
        <f>R249*E249*F249*H249*J249*$S$9</f>
        <v>0</v>
      </c>
      <c r="T249" s="13"/>
      <c r="U249" s="20">
        <f>SUM(T249*E249*F249*H249*J249*$U$9)</f>
        <v>0</v>
      </c>
      <c r="V249" s="13"/>
      <c r="W249" s="21">
        <f>SUM(V249*E249*F249*H249*J249*$W$9)</f>
        <v>0</v>
      </c>
      <c r="X249" s="13"/>
      <c r="Y249" s="20">
        <f>SUM(X249*E249*F249*H249*J249*$Y$9)</f>
        <v>0</v>
      </c>
      <c r="Z249" s="13"/>
      <c r="AA249" s="20">
        <f>SUM(Z249*E249*F249*H249*J249*$AA$9)</f>
        <v>0</v>
      </c>
      <c r="AB249" s="20"/>
      <c r="AC249" s="20"/>
      <c r="AD249" s="13"/>
      <c r="AE249" s="20">
        <f>SUM(AD249*E249*F249*H249*J249*$AE$9)</f>
        <v>0</v>
      </c>
      <c r="AF249" s="13"/>
      <c r="AG249" s="20">
        <f>SUM(AF249*E249*F249*H249*K249*$AG$9)</f>
        <v>0</v>
      </c>
      <c r="AH249" s="13"/>
      <c r="AI249" s="20">
        <f>SUM(AH249*E249*F249*H249*K249*$AI$9)</f>
        <v>0</v>
      </c>
      <c r="AJ249" s="13"/>
      <c r="AK249" s="20">
        <f>SUM(AJ249*E249*F249*H249*J249*$AK$9)</f>
        <v>0</v>
      </c>
      <c r="AL249" s="13"/>
      <c r="AM249" s="21">
        <f>SUM(AL249*E249*F249*H249*J249*$AM$9)</f>
        <v>0</v>
      </c>
      <c r="AN249" s="13"/>
      <c r="AO249" s="20">
        <f>SUM(AN249*E249*F249*H249*J249*$AO$9)</f>
        <v>0</v>
      </c>
      <c r="AP249" s="13"/>
      <c r="AQ249" s="20">
        <f>SUM(AP249*E249*F249*H249*J249*$AQ$9)</f>
        <v>0</v>
      </c>
      <c r="AR249" s="13"/>
      <c r="AS249" s="20">
        <f>SUM(E249*F249*H249*J249*AR249*$AS$9)</f>
        <v>0</v>
      </c>
      <c r="AT249" s="13"/>
      <c r="AU249" s="20">
        <f>SUM(AT249*E249*F249*H249*J249*$AU$9)</f>
        <v>0</v>
      </c>
      <c r="AV249" s="13"/>
      <c r="AW249" s="20">
        <f>SUM(AV249*E249*F249*H249*J249*$AW$9)</f>
        <v>0</v>
      </c>
      <c r="AX249" s="13"/>
      <c r="AY249" s="21">
        <f>SUM(AX249*E249*F249*H249*J249*$AY$9)</f>
        <v>0</v>
      </c>
      <c r="AZ249" s="13"/>
      <c r="BA249" s="20">
        <f>SUM(AZ249*E249*F249*H249*J249*$BA$9)</f>
        <v>0</v>
      </c>
      <c r="BB249" s="13"/>
      <c r="BC249" s="20">
        <f>SUM(BB249*E249*F249*H249*J249*$BC$9)</f>
        <v>0</v>
      </c>
      <c r="BD249" s="13"/>
      <c r="BE249" s="20">
        <f>SUM(BD249*E249*F249*H249*J249*$BE$9)</f>
        <v>0</v>
      </c>
      <c r="BF249" s="13"/>
      <c r="BG249" s="20">
        <f>SUM(BF249*E249*F249*H249*J249*$BG$9)</f>
        <v>0</v>
      </c>
      <c r="BH249" s="13"/>
      <c r="BI249" s="20">
        <f>BH249*E249*F249*H249*J249*$BI$9</f>
        <v>0</v>
      </c>
      <c r="BJ249" s="13"/>
      <c r="BK249" s="20">
        <f>BJ249*E249*F249*H249*J249*$BK$9</f>
        <v>0</v>
      </c>
      <c r="BL249" s="13"/>
      <c r="BM249" s="20">
        <f>BL249*E249*F249*H249*J249*$BM$9</f>
        <v>0</v>
      </c>
      <c r="BN249" s="13"/>
      <c r="BO249" s="20">
        <f>SUM(BN249*E249*F249*H249*J249*$BO$9)</f>
        <v>0</v>
      </c>
      <c r="BP249" s="13"/>
      <c r="BQ249" s="20">
        <f>SUM(BP249*E249*F249*H249*J249*$BQ$9)</f>
        <v>0</v>
      </c>
      <c r="BR249" s="13"/>
      <c r="BS249" s="20">
        <f>SUM(BR249*E249*F249*H249*J249*$BS$9)</f>
        <v>0</v>
      </c>
      <c r="BT249" s="13"/>
      <c r="BU249" s="20">
        <f>SUM(BT249*E249*F249*H249*J249*$BU$9)</f>
        <v>0</v>
      </c>
      <c r="BV249" s="13"/>
      <c r="BW249" s="20">
        <f>SUM(BV249*E249*F249*H249*J249*$BW$9)</f>
        <v>0</v>
      </c>
      <c r="BX249" s="85"/>
      <c r="BY249" s="24">
        <f>BX249*E249*F249*H249*J249*$BY$9</f>
        <v>0</v>
      </c>
      <c r="BZ249" s="13"/>
      <c r="CA249" s="20">
        <f>SUM(BZ249*E249*F249*H249*J249*$CA$9)</f>
        <v>0</v>
      </c>
      <c r="CB249" s="13"/>
      <c r="CC249" s="20">
        <f>SUM(CB249*E249*F249*H249*J249*$CC$9)</f>
        <v>0</v>
      </c>
      <c r="CD249" s="13"/>
      <c r="CE249" s="20">
        <f>SUM(CD249*E249*F249*H249*J249*$CE$9)</f>
        <v>0</v>
      </c>
      <c r="CF249" s="13"/>
      <c r="CG249" s="20">
        <f>SUM(CF249*E249*F249*H249*J249*$CG$9)</f>
        <v>0</v>
      </c>
      <c r="CH249" s="13"/>
      <c r="CI249" s="20">
        <f>CH249*E249*F249*H249*J249*$CI$9</f>
        <v>0</v>
      </c>
      <c r="CJ249" s="13"/>
      <c r="CK249" s="20">
        <f>SUM(CJ249*E249*F249*H249*J249*$CK$9)</f>
        <v>0</v>
      </c>
      <c r="CL249" s="13"/>
      <c r="CM249" s="20">
        <f>SUM(CL249*E249*F249*H249*K249*$CM$9)</f>
        <v>0</v>
      </c>
      <c r="CN249" s="13"/>
      <c r="CO249" s="20">
        <f>SUM(CN249*E249*F249*H249*K249*$CO$9)</f>
        <v>0</v>
      </c>
      <c r="CP249" s="13"/>
      <c r="CQ249" s="20">
        <f>SUM(CP249*E249*F249*H249*K249*$CQ$9)</f>
        <v>0</v>
      </c>
      <c r="CR249" s="13"/>
      <c r="CS249" s="20">
        <f>SUM(CR249*E249*F249*H249*K249*$CS$9)</f>
        <v>0</v>
      </c>
      <c r="CT249" s="13"/>
      <c r="CU249" s="20">
        <f>SUM(CT249*E249*F249*H249*K249*$CU$9)</f>
        <v>0</v>
      </c>
      <c r="CV249" s="13"/>
      <c r="CW249" s="20">
        <f>SUM(CV249*E249*F249*H249*K249*$CW$9)</f>
        <v>0</v>
      </c>
      <c r="CX249" s="13"/>
      <c r="CY249" s="20">
        <f>SUM(CX249*E249*F249*H249*K249*$CY$9)</f>
        <v>0</v>
      </c>
      <c r="CZ249" s="13"/>
      <c r="DA249" s="20">
        <f>SUM(CZ249*E249*F249*H249*K249*$DA$9)</f>
        <v>0</v>
      </c>
      <c r="DB249" s="13"/>
      <c r="DC249" s="20">
        <f>SUM(DB249*E249*F249*H249*K249*$DC$9)</f>
        <v>0</v>
      </c>
      <c r="DD249" s="13"/>
      <c r="DE249" s="20">
        <f>SUM(DD249*E249*F249*H249*K249*$DE$9)</f>
        <v>0</v>
      </c>
      <c r="DF249" s="13"/>
      <c r="DG249" s="20">
        <f>SUM(DF249*E249*F249*H249*K249*$DG$9)</f>
        <v>0</v>
      </c>
      <c r="DH249" s="13"/>
      <c r="DI249" s="20">
        <f>SUM(DH249*E249*F249*H249*K249*$DI$9)</f>
        <v>0</v>
      </c>
      <c r="DJ249" s="13"/>
      <c r="DK249" s="20">
        <f>SUM(DJ249*E249*F249*H249*K249*$DK$9)</f>
        <v>0</v>
      </c>
      <c r="DL249" s="19"/>
      <c r="DM249" s="21">
        <f t="shared" si="610"/>
        <v>0</v>
      </c>
      <c r="DN249" s="13"/>
      <c r="DO249" s="20">
        <f>SUM(DN249*E249*F249*H249*K249*$DO$9)</f>
        <v>0</v>
      </c>
      <c r="DP249" s="13"/>
      <c r="DQ249" s="20">
        <f t="shared" si="611"/>
        <v>0</v>
      </c>
      <c r="DR249" s="13"/>
      <c r="DS249" s="20">
        <f>SUM(DR249*E249*F249*H249*K249*$DS$9)</f>
        <v>0</v>
      </c>
      <c r="DT249" s="13"/>
      <c r="DU249" s="20">
        <f>SUM(DT249*E249*F249*H249*K249*$DU$9)</f>
        <v>0</v>
      </c>
      <c r="DV249" s="13"/>
      <c r="DW249" s="20">
        <f>SUM(DV249*E249*F249*H249*L249*$DW$9)</f>
        <v>0</v>
      </c>
      <c r="DX249" s="13"/>
      <c r="DY249" s="20">
        <f>SUM(DX249*E249*F249*H249*M249*$DY$9)</f>
        <v>0</v>
      </c>
      <c r="DZ249" s="13"/>
      <c r="EA249" s="20">
        <f>SUM(DZ249*E249*F249*H249*J249*$EA$9)</f>
        <v>0</v>
      </c>
      <c r="EB249" s="13"/>
      <c r="EC249" s="20">
        <f>SUM(EB249*E249*F249*H249*J249*$EC$9)</f>
        <v>0</v>
      </c>
      <c r="ED249" s="13"/>
      <c r="EE249" s="20">
        <f>SUM(ED249*E249*F249*H249*J249*$EE$9)</f>
        <v>0</v>
      </c>
      <c r="EF249" s="13"/>
      <c r="EG249" s="20">
        <f>SUM(EF249*E249*F249*H249*J249*$EG$9)</f>
        <v>0</v>
      </c>
      <c r="EH249" s="19"/>
      <c r="EI249" s="20">
        <f>EH249*E249*F249*H249*J249*$EI$9</f>
        <v>0</v>
      </c>
      <c r="EJ249" s="19">
        <v>400</v>
      </c>
      <c r="EK249" s="20">
        <f t="shared" si="612"/>
        <v>14183187.199999999</v>
      </c>
      <c r="EL249" s="19"/>
      <c r="EM249" s="20"/>
      <c r="EN249" s="25"/>
      <c r="EO249" s="25"/>
      <c r="EP249" s="26">
        <f t="shared" si="613"/>
        <v>400</v>
      </c>
      <c r="EQ249" s="26">
        <f t="shared" si="613"/>
        <v>14183187.199999999</v>
      </c>
    </row>
    <row r="250" spans="1:147" s="97" customFormat="1" ht="30" customHeight="1" x14ac:dyDescent="0.25">
      <c r="A250" s="13"/>
      <c r="B250" s="13">
        <v>171</v>
      </c>
      <c r="C250" s="126" t="s">
        <v>665</v>
      </c>
      <c r="D250" s="82" t="s">
        <v>666</v>
      </c>
      <c r="E250" s="15">
        <v>13916</v>
      </c>
      <c r="F250" s="16">
        <v>1.39</v>
      </c>
      <c r="G250" s="17"/>
      <c r="H250" s="49">
        <v>1</v>
      </c>
      <c r="I250" s="49"/>
      <c r="J250" s="18">
        <v>1.4</v>
      </c>
      <c r="K250" s="18">
        <v>1.68</v>
      </c>
      <c r="L250" s="18">
        <v>2.23</v>
      </c>
      <c r="M250" s="18">
        <v>2.57</v>
      </c>
      <c r="N250" s="13"/>
      <c r="O250" s="20"/>
      <c r="P250" s="84"/>
      <c r="Q250" s="20"/>
      <c r="R250" s="13"/>
      <c r="S250" s="21"/>
      <c r="T250" s="13"/>
      <c r="U250" s="20"/>
      <c r="V250" s="13"/>
      <c r="W250" s="21"/>
      <c r="X250" s="13"/>
      <c r="Y250" s="20"/>
      <c r="Z250" s="13"/>
      <c r="AA250" s="20"/>
      <c r="AB250" s="20"/>
      <c r="AC250" s="20"/>
      <c r="AD250" s="13"/>
      <c r="AE250" s="20"/>
      <c r="AF250" s="13"/>
      <c r="AG250" s="20"/>
      <c r="AH250" s="13"/>
      <c r="AI250" s="20"/>
      <c r="AJ250" s="13"/>
      <c r="AK250" s="20"/>
      <c r="AL250" s="13"/>
      <c r="AM250" s="21"/>
      <c r="AN250" s="13"/>
      <c r="AO250" s="20"/>
      <c r="AP250" s="13"/>
      <c r="AQ250" s="20"/>
      <c r="AR250" s="13"/>
      <c r="AS250" s="20"/>
      <c r="AT250" s="13"/>
      <c r="AU250" s="20"/>
      <c r="AV250" s="13"/>
      <c r="AW250" s="20"/>
      <c r="AX250" s="13"/>
      <c r="AY250" s="21"/>
      <c r="AZ250" s="13"/>
      <c r="BA250" s="20"/>
      <c r="BB250" s="13"/>
      <c r="BC250" s="20"/>
      <c r="BD250" s="13"/>
      <c r="BE250" s="20"/>
      <c r="BF250" s="13"/>
      <c r="BG250" s="20"/>
      <c r="BH250" s="13"/>
      <c r="BI250" s="20"/>
      <c r="BJ250" s="13"/>
      <c r="BK250" s="20"/>
      <c r="BL250" s="13"/>
      <c r="BM250" s="20"/>
      <c r="BN250" s="13"/>
      <c r="BO250" s="20"/>
      <c r="BP250" s="13"/>
      <c r="BQ250" s="20"/>
      <c r="BR250" s="13"/>
      <c r="BS250" s="20"/>
      <c r="BT250" s="13"/>
      <c r="BU250" s="20"/>
      <c r="BV250" s="13"/>
      <c r="BW250" s="20"/>
      <c r="BX250" s="85"/>
      <c r="BY250" s="24"/>
      <c r="BZ250" s="13"/>
      <c r="CA250" s="20"/>
      <c r="CB250" s="13"/>
      <c r="CC250" s="20"/>
      <c r="CD250" s="13"/>
      <c r="CE250" s="20"/>
      <c r="CF250" s="13"/>
      <c r="CG250" s="20"/>
      <c r="CH250" s="13"/>
      <c r="CI250" s="20"/>
      <c r="CJ250" s="13"/>
      <c r="CK250" s="20"/>
      <c r="CL250" s="13"/>
      <c r="CM250" s="20"/>
      <c r="CN250" s="13"/>
      <c r="CO250" s="20"/>
      <c r="CP250" s="13"/>
      <c r="CQ250" s="20"/>
      <c r="CR250" s="13"/>
      <c r="CS250" s="20"/>
      <c r="CT250" s="13"/>
      <c r="CU250" s="20"/>
      <c r="CV250" s="13"/>
      <c r="CW250" s="20"/>
      <c r="CX250" s="13"/>
      <c r="CY250" s="20"/>
      <c r="CZ250" s="13"/>
      <c r="DA250" s="20"/>
      <c r="DB250" s="13"/>
      <c r="DC250" s="20"/>
      <c r="DD250" s="13"/>
      <c r="DE250" s="20"/>
      <c r="DF250" s="13"/>
      <c r="DG250" s="20"/>
      <c r="DH250" s="13"/>
      <c r="DI250" s="20"/>
      <c r="DJ250" s="13"/>
      <c r="DK250" s="20"/>
      <c r="DL250" s="19"/>
      <c r="DM250" s="21">
        <f t="shared" si="610"/>
        <v>0</v>
      </c>
      <c r="DN250" s="13"/>
      <c r="DO250" s="20"/>
      <c r="DP250" s="13"/>
      <c r="DQ250" s="20">
        <f t="shared" si="611"/>
        <v>0</v>
      </c>
      <c r="DR250" s="13"/>
      <c r="DS250" s="20"/>
      <c r="DT250" s="13"/>
      <c r="DU250" s="20"/>
      <c r="DV250" s="13"/>
      <c r="DW250" s="20"/>
      <c r="DX250" s="13"/>
      <c r="DY250" s="20"/>
      <c r="DZ250" s="13"/>
      <c r="EA250" s="20"/>
      <c r="EB250" s="13"/>
      <c r="EC250" s="20"/>
      <c r="ED250" s="13"/>
      <c r="EE250" s="20"/>
      <c r="EF250" s="13"/>
      <c r="EG250" s="20"/>
      <c r="EH250" s="19"/>
      <c r="EI250" s="20"/>
      <c r="EJ250" s="19">
        <v>63</v>
      </c>
      <c r="EK250" s="20">
        <f t="shared" si="612"/>
        <v>1706073.7679999997</v>
      </c>
      <c r="EL250" s="19"/>
      <c r="EM250" s="20"/>
      <c r="EN250" s="25"/>
      <c r="EO250" s="25"/>
      <c r="EP250" s="26">
        <f t="shared" si="613"/>
        <v>63</v>
      </c>
      <c r="EQ250" s="26">
        <f t="shared" si="613"/>
        <v>1706073.7679999997</v>
      </c>
    </row>
    <row r="251" spans="1:147" s="97" customFormat="1" ht="30" customHeight="1" x14ac:dyDescent="0.25">
      <c r="A251" s="13"/>
      <c r="B251" s="13">
        <v>172</v>
      </c>
      <c r="C251" s="126" t="s">
        <v>667</v>
      </c>
      <c r="D251" s="82" t="s">
        <v>668</v>
      </c>
      <c r="E251" s="15">
        <v>13916</v>
      </c>
      <c r="F251" s="16">
        <v>1.67</v>
      </c>
      <c r="G251" s="17"/>
      <c r="H251" s="49">
        <v>1</v>
      </c>
      <c r="I251" s="49"/>
      <c r="J251" s="18">
        <v>1.4</v>
      </c>
      <c r="K251" s="18">
        <v>1.68</v>
      </c>
      <c r="L251" s="18">
        <v>2.23</v>
      </c>
      <c r="M251" s="18">
        <v>2.57</v>
      </c>
      <c r="N251" s="13"/>
      <c r="O251" s="20"/>
      <c r="P251" s="84"/>
      <c r="Q251" s="20"/>
      <c r="R251" s="13"/>
      <c r="S251" s="21"/>
      <c r="T251" s="13"/>
      <c r="U251" s="20"/>
      <c r="V251" s="13"/>
      <c r="W251" s="21"/>
      <c r="X251" s="13"/>
      <c r="Y251" s="20"/>
      <c r="Z251" s="13"/>
      <c r="AA251" s="20"/>
      <c r="AB251" s="20"/>
      <c r="AC251" s="20"/>
      <c r="AD251" s="13"/>
      <c r="AE251" s="20"/>
      <c r="AF251" s="13"/>
      <c r="AG251" s="20"/>
      <c r="AH251" s="13"/>
      <c r="AI251" s="20"/>
      <c r="AJ251" s="13"/>
      <c r="AK251" s="20"/>
      <c r="AL251" s="13"/>
      <c r="AM251" s="21"/>
      <c r="AN251" s="13"/>
      <c r="AO251" s="20"/>
      <c r="AP251" s="13"/>
      <c r="AQ251" s="20"/>
      <c r="AR251" s="13"/>
      <c r="AS251" s="20"/>
      <c r="AT251" s="13"/>
      <c r="AU251" s="20"/>
      <c r="AV251" s="13"/>
      <c r="AW251" s="20"/>
      <c r="AX251" s="13"/>
      <c r="AY251" s="21"/>
      <c r="AZ251" s="13"/>
      <c r="BA251" s="20"/>
      <c r="BB251" s="13"/>
      <c r="BC251" s="20"/>
      <c r="BD251" s="13"/>
      <c r="BE251" s="20"/>
      <c r="BF251" s="13"/>
      <c r="BG251" s="20"/>
      <c r="BH251" s="13"/>
      <c r="BI251" s="20"/>
      <c r="BJ251" s="13"/>
      <c r="BK251" s="20"/>
      <c r="BL251" s="13"/>
      <c r="BM251" s="20"/>
      <c r="BN251" s="13"/>
      <c r="BO251" s="20"/>
      <c r="BP251" s="13"/>
      <c r="BQ251" s="20"/>
      <c r="BR251" s="13"/>
      <c r="BS251" s="20"/>
      <c r="BT251" s="13"/>
      <c r="BU251" s="20"/>
      <c r="BV251" s="13"/>
      <c r="BW251" s="20"/>
      <c r="BX251" s="85"/>
      <c r="BY251" s="24"/>
      <c r="BZ251" s="13"/>
      <c r="CA251" s="20"/>
      <c r="CB251" s="13"/>
      <c r="CC251" s="20"/>
      <c r="CD251" s="13"/>
      <c r="CE251" s="20"/>
      <c r="CF251" s="13"/>
      <c r="CG251" s="20"/>
      <c r="CH251" s="13"/>
      <c r="CI251" s="20"/>
      <c r="CJ251" s="13"/>
      <c r="CK251" s="20"/>
      <c r="CL251" s="13"/>
      <c r="CM251" s="20"/>
      <c r="CN251" s="13"/>
      <c r="CO251" s="20"/>
      <c r="CP251" s="13"/>
      <c r="CQ251" s="20"/>
      <c r="CR251" s="13"/>
      <c r="CS251" s="20"/>
      <c r="CT251" s="13"/>
      <c r="CU251" s="20"/>
      <c r="CV251" s="13"/>
      <c r="CW251" s="20"/>
      <c r="CX251" s="13"/>
      <c r="CY251" s="20"/>
      <c r="CZ251" s="13"/>
      <c r="DA251" s="20"/>
      <c r="DB251" s="13"/>
      <c r="DC251" s="20"/>
      <c r="DD251" s="13"/>
      <c r="DE251" s="20"/>
      <c r="DF251" s="13"/>
      <c r="DG251" s="20"/>
      <c r="DH251" s="13"/>
      <c r="DI251" s="20"/>
      <c r="DJ251" s="13"/>
      <c r="DK251" s="20"/>
      <c r="DL251" s="19"/>
      <c r="DM251" s="21">
        <f t="shared" si="610"/>
        <v>0</v>
      </c>
      <c r="DN251" s="13"/>
      <c r="DO251" s="20"/>
      <c r="DP251" s="13"/>
      <c r="DQ251" s="20">
        <f t="shared" si="611"/>
        <v>0</v>
      </c>
      <c r="DR251" s="13"/>
      <c r="DS251" s="20"/>
      <c r="DT251" s="13"/>
      <c r="DU251" s="20"/>
      <c r="DV251" s="13"/>
      <c r="DW251" s="20"/>
      <c r="DX251" s="13"/>
      <c r="DY251" s="20"/>
      <c r="DZ251" s="13"/>
      <c r="EA251" s="20"/>
      <c r="EB251" s="13"/>
      <c r="EC251" s="20"/>
      <c r="ED251" s="13"/>
      <c r="EE251" s="20"/>
      <c r="EF251" s="13"/>
      <c r="EG251" s="20"/>
      <c r="EH251" s="19"/>
      <c r="EI251" s="20"/>
      <c r="EJ251" s="19"/>
      <c r="EK251" s="20">
        <f t="shared" si="612"/>
        <v>0</v>
      </c>
      <c r="EL251" s="19"/>
      <c r="EM251" s="20"/>
      <c r="EN251" s="25"/>
      <c r="EO251" s="25"/>
      <c r="EP251" s="26">
        <f t="shared" si="613"/>
        <v>0</v>
      </c>
      <c r="EQ251" s="26">
        <f t="shared" si="613"/>
        <v>0</v>
      </c>
    </row>
    <row r="252" spans="1:147" s="97" customFormat="1" ht="45" customHeight="1" x14ac:dyDescent="0.25">
      <c r="A252" s="13"/>
      <c r="B252" s="13">
        <v>173</v>
      </c>
      <c r="C252" s="126" t="s">
        <v>669</v>
      </c>
      <c r="D252" s="82" t="s">
        <v>670</v>
      </c>
      <c r="E252" s="15">
        <v>13916</v>
      </c>
      <c r="F252" s="16">
        <v>0.85</v>
      </c>
      <c r="G252" s="17"/>
      <c r="H252" s="49">
        <v>1</v>
      </c>
      <c r="I252" s="49"/>
      <c r="J252" s="18">
        <v>1.4</v>
      </c>
      <c r="K252" s="18">
        <v>1.68</v>
      </c>
      <c r="L252" s="18">
        <v>2.23</v>
      </c>
      <c r="M252" s="18">
        <v>2.57</v>
      </c>
      <c r="N252" s="13"/>
      <c r="O252" s="20">
        <f t="shared" ref="O252:O257" si="614">N252*E252*F252*H252*J252*$O$9</f>
        <v>0</v>
      </c>
      <c r="P252" s="84"/>
      <c r="Q252" s="20">
        <f t="shared" ref="Q252:Q257" si="615">P252*E252*F252*H252*J252*$Q$9</f>
        <v>0</v>
      </c>
      <c r="R252" s="13"/>
      <c r="S252" s="21">
        <f t="shared" ref="S252:S257" si="616">R252*E252*F252*H252*J252*$S$9</f>
        <v>0</v>
      </c>
      <c r="T252" s="13"/>
      <c r="U252" s="20">
        <f t="shared" ref="U252:U257" si="617">SUM(T252*E252*F252*H252*J252*$U$9)</f>
        <v>0</v>
      </c>
      <c r="V252" s="13"/>
      <c r="W252" s="21">
        <f t="shared" ref="W252:W257" si="618">SUM(V252*E252*F252*H252*J252*$W$9)</f>
        <v>0</v>
      </c>
      <c r="X252" s="13"/>
      <c r="Y252" s="20">
        <f t="shared" ref="Y252:Y257" si="619">SUM(X252*E252*F252*H252*J252*$Y$9)</f>
        <v>0</v>
      </c>
      <c r="Z252" s="13"/>
      <c r="AA252" s="20">
        <f t="shared" ref="AA252:AA257" si="620">SUM(Z252*E252*F252*H252*J252*$AA$9)</f>
        <v>0</v>
      </c>
      <c r="AB252" s="20"/>
      <c r="AC252" s="20"/>
      <c r="AD252" s="13"/>
      <c r="AE252" s="20">
        <f t="shared" ref="AE252:AE257" si="621">SUM(AD252*E252*F252*H252*J252*$AE$9)</f>
        <v>0</v>
      </c>
      <c r="AF252" s="13"/>
      <c r="AG252" s="20">
        <f t="shared" ref="AG252:AG257" si="622">SUM(AF252*E252*F252*H252*K252*$AG$9)</f>
        <v>0</v>
      </c>
      <c r="AH252" s="13"/>
      <c r="AI252" s="20">
        <f t="shared" ref="AI252:AI257" si="623">SUM(AH252*E252*F252*H252*K252*$AI$9)</f>
        <v>0</v>
      </c>
      <c r="AJ252" s="13"/>
      <c r="AK252" s="20">
        <f t="shared" ref="AK252:AK257" si="624">SUM(AJ252*E252*F252*H252*J252*$AK$9)</f>
        <v>0</v>
      </c>
      <c r="AL252" s="13"/>
      <c r="AM252" s="21">
        <f t="shared" ref="AM252:AM257" si="625">SUM(AL252*E252*F252*H252*J252*$AM$9)</f>
        <v>0</v>
      </c>
      <c r="AN252" s="13"/>
      <c r="AO252" s="20">
        <f t="shared" ref="AO252:AO257" si="626">SUM(AN252*E252*F252*H252*J252*$AO$9)</f>
        <v>0</v>
      </c>
      <c r="AP252" s="13"/>
      <c r="AQ252" s="20">
        <f t="shared" ref="AQ252:AQ257" si="627">SUM(AP252*E252*F252*H252*J252*$AQ$9)</f>
        <v>0</v>
      </c>
      <c r="AR252" s="13"/>
      <c r="AS252" s="20">
        <f t="shared" ref="AS252:AS257" si="628">SUM(E252*F252*H252*J252*AR252*$AS$9)</f>
        <v>0</v>
      </c>
      <c r="AT252" s="13"/>
      <c r="AU252" s="20">
        <f t="shared" ref="AU252:AU257" si="629">SUM(AT252*E252*F252*H252*J252*$AU$9)</f>
        <v>0</v>
      </c>
      <c r="AV252" s="13"/>
      <c r="AW252" s="20">
        <f t="shared" ref="AW252:AW257" si="630">SUM(AV252*E252*F252*H252*J252*$AW$9)</f>
        <v>0</v>
      </c>
      <c r="AX252" s="13"/>
      <c r="AY252" s="21">
        <f t="shared" ref="AY252:AY261" si="631">SUM(AX252*E252*F252*H252*J252*$AY$9)</f>
        <v>0</v>
      </c>
      <c r="AZ252" s="13"/>
      <c r="BA252" s="20">
        <f t="shared" ref="BA252:BA257" si="632">SUM(AZ252*E252*F252*H252*J252*$BA$9)</f>
        <v>0</v>
      </c>
      <c r="BB252" s="13"/>
      <c r="BC252" s="20">
        <f t="shared" ref="BC252:BC257" si="633">SUM(BB252*E252*F252*H252*J252*$BC$9)</f>
        <v>0</v>
      </c>
      <c r="BD252" s="13"/>
      <c r="BE252" s="20">
        <f t="shared" ref="BE252:BE257" si="634">SUM(BD252*E252*F252*H252*J252*$BE$9)</f>
        <v>0</v>
      </c>
      <c r="BF252" s="13"/>
      <c r="BG252" s="20">
        <f t="shared" ref="BG252:BG257" si="635">SUM(BF252*E252*F252*H252*J252*$BG$9)</f>
        <v>0</v>
      </c>
      <c r="BH252" s="13"/>
      <c r="BI252" s="20">
        <f t="shared" ref="BI252:BI257" si="636">BH252*E252*F252*H252*J252*$BI$9</f>
        <v>0</v>
      </c>
      <c r="BJ252" s="13"/>
      <c r="BK252" s="20">
        <f t="shared" ref="BK252:BK257" si="637">BJ252*E252*F252*H252*J252*$BK$9</f>
        <v>0</v>
      </c>
      <c r="BL252" s="13"/>
      <c r="BM252" s="20">
        <f t="shared" ref="BM252:BM257" si="638">BL252*E252*F252*H252*J252*$BM$9</f>
        <v>0</v>
      </c>
      <c r="BN252" s="13"/>
      <c r="BO252" s="20">
        <f t="shared" ref="BO252:BO257" si="639">SUM(BN252*E252*F252*H252*J252*$BO$9)</f>
        <v>0</v>
      </c>
      <c r="BP252" s="13"/>
      <c r="BQ252" s="20">
        <f t="shared" ref="BQ252:BQ257" si="640">SUM(BP252*E252*F252*H252*J252*$BQ$9)</f>
        <v>0</v>
      </c>
      <c r="BR252" s="13"/>
      <c r="BS252" s="20">
        <f t="shared" ref="BS252:BS257" si="641">SUM(BR252*E252*F252*H252*J252*$BS$9)</f>
        <v>0</v>
      </c>
      <c r="BT252" s="13"/>
      <c r="BU252" s="20">
        <f t="shared" ref="BU252:BU257" si="642">SUM(BT252*E252*F252*H252*J252*$BU$9)</f>
        <v>0</v>
      </c>
      <c r="BV252" s="13"/>
      <c r="BW252" s="20">
        <f t="shared" ref="BW252:BW257" si="643">SUM(BV252*E252*F252*H252*J252*$BW$9)</f>
        <v>0</v>
      </c>
      <c r="BX252" s="85"/>
      <c r="BY252" s="24">
        <f t="shared" ref="BY252:BY257" si="644">BX252*E252*F252*H252*J252*$BY$9</f>
        <v>0</v>
      </c>
      <c r="BZ252" s="13"/>
      <c r="CA252" s="20">
        <f t="shared" ref="CA252:CA257" si="645">SUM(BZ252*E252*F252*H252*J252*$CA$9)</f>
        <v>0</v>
      </c>
      <c r="CB252" s="13"/>
      <c r="CC252" s="20">
        <f t="shared" ref="CC252:CC257" si="646">SUM(CB252*E252*F252*H252*J252*$CC$9)</f>
        <v>0</v>
      </c>
      <c r="CD252" s="13"/>
      <c r="CE252" s="20">
        <f t="shared" ref="CE252:CE257" si="647">SUM(CD252*E252*F252*H252*J252*$CE$9)</f>
        <v>0</v>
      </c>
      <c r="CF252" s="13"/>
      <c r="CG252" s="20">
        <f t="shared" ref="CG252:CG257" si="648">SUM(CF252*E252*F252*H252*J252*$CG$9)</f>
        <v>0</v>
      </c>
      <c r="CH252" s="13"/>
      <c r="CI252" s="20">
        <f t="shared" ref="CI252:CI257" si="649">CH252*E252*F252*H252*J252*$CI$9</f>
        <v>0</v>
      </c>
      <c r="CJ252" s="13"/>
      <c r="CK252" s="20">
        <f t="shared" ref="CK252:CK257" si="650">SUM(CJ252*E252*F252*H252*J252*$CK$9)</f>
        <v>0</v>
      </c>
      <c r="CL252" s="13"/>
      <c r="CM252" s="20">
        <f t="shared" ref="CM252:CM257" si="651">SUM(CL252*E252*F252*H252*K252*$CM$9)</f>
        <v>0</v>
      </c>
      <c r="CN252" s="13"/>
      <c r="CO252" s="20">
        <f t="shared" ref="CO252:CO257" si="652">SUM(CN252*E252*F252*H252*K252*$CO$9)</f>
        <v>0</v>
      </c>
      <c r="CP252" s="13"/>
      <c r="CQ252" s="20">
        <f t="shared" ref="CQ252:CQ257" si="653">SUM(CP252*E252*F252*H252*K252*$CQ$9)</f>
        <v>0</v>
      </c>
      <c r="CR252" s="13"/>
      <c r="CS252" s="20">
        <f t="shared" ref="CS252:CS257" si="654">SUM(CR252*E252*F252*H252*K252*$CS$9)</f>
        <v>0</v>
      </c>
      <c r="CT252" s="13"/>
      <c r="CU252" s="20">
        <f t="shared" ref="CU252:CU257" si="655">SUM(CT252*E252*F252*H252*K252*$CU$9)</f>
        <v>0</v>
      </c>
      <c r="CV252" s="13"/>
      <c r="CW252" s="20">
        <f t="shared" ref="CW252:CW257" si="656">SUM(CV252*E252*F252*H252*K252*$CW$9)</f>
        <v>0</v>
      </c>
      <c r="CX252" s="13"/>
      <c r="CY252" s="20">
        <f t="shared" ref="CY252:CY257" si="657">SUM(CX252*E252*F252*H252*K252*$CY$9)</f>
        <v>0</v>
      </c>
      <c r="CZ252" s="13"/>
      <c r="DA252" s="20">
        <f t="shared" ref="DA252:DA257" si="658">SUM(CZ252*E252*F252*H252*K252*$DA$9)</f>
        <v>0</v>
      </c>
      <c r="DB252" s="13"/>
      <c r="DC252" s="20">
        <f t="shared" ref="DC252:DC257" si="659">SUM(DB252*E252*F252*H252*K252*$DC$9)</f>
        <v>0</v>
      </c>
      <c r="DD252" s="13"/>
      <c r="DE252" s="20">
        <f t="shared" ref="DE252:DE257" si="660">SUM(DD252*E252*F252*H252*K252*$DE$9)</f>
        <v>0</v>
      </c>
      <c r="DF252" s="13"/>
      <c r="DG252" s="20">
        <f t="shared" ref="DG252:DG257" si="661">SUM(DF252*E252*F252*H252*K252*$DG$9)</f>
        <v>0</v>
      </c>
      <c r="DH252" s="13"/>
      <c r="DI252" s="20">
        <f t="shared" ref="DI252:DI257" si="662">SUM(DH252*E252*F252*H252*K252*$DI$9)</f>
        <v>0</v>
      </c>
      <c r="DJ252" s="13"/>
      <c r="DK252" s="20">
        <f t="shared" ref="DK252:DK257" si="663">SUM(DJ252*E252*F252*H252*K252*$DK$9)</f>
        <v>0</v>
      </c>
      <c r="DL252" s="19"/>
      <c r="DM252" s="21">
        <f t="shared" si="610"/>
        <v>0</v>
      </c>
      <c r="DN252" s="13"/>
      <c r="DO252" s="20">
        <f t="shared" ref="DO252:DO257" si="664">SUM(DN252*E252*F252*H252*K252*$DO$9)</f>
        <v>0</v>
      </c>
      <c r="DP252" s="13"/>
      <c r="DQ252" s="20">
        <f t="shared" si="611"/>
        <v>0</v>
      </c>
      <c r="DR252" s="13"/>
      <c r="DS252" s="20">
        <f t="shared" ref="DS252:DS257" si="665">SUM(DR252*E252*F252*H252*K252*$DS$9)</f>
        <v>0</v>
      </c>
      <c r="DT252" s="13"/>
      <c r="DU252" s="20">
        <f t="shared" ref="DU252:DU257" si="666">SUM(DT252*E252*F252*H252*K252*$DU$9)</f>
        <v>0</v>
      </c>
      <c r="DV252" s="13"/>
      <c r="DW252" s="20">
        <f t="shared" ref="DW252:DW257" si="667">SUM(DV252*E252*F252*H252*L252*$DW$9)</f>
        <v>0</v>
      </c>
      <c r="DX252" s="13"/>
      <c r="DY252" s="20">
        <f t="shared" ref="DY252:DY257" si="668">SUM(DX252*E252*F252*H252*M252*$DY$9)</f>
        <v>0</v>
      </c>
      <c r="DZ252" s="13"/>
      <c r="EA252" s="20">
        <f t="shared" ref="EA252:EA257" si="669">SUM(DZ252*E252*F252*H252*J252*$EA$9)</f>
        <v>0</v>
      </c>
      <c r="EB252" s="13"/>
      <c r="EC252" s="20">
        <f t="shared" ref="EC252:EC257" si="670">SUM(EB252*E252*F252*H252*J252*$EC$9)</f>
        <v>0</v>
      </c>
      <c r="ED252" s="13"/>
      <c r="EE252" s="20">
        <f t="shared" ref="EE252:EE257" si="671">SUM(ED252*E252*F252*H252*J252*$EE$9)</f>
        <v>0</v>
      </c>
      <c r="EF252" s="13"/>
      <c r="EG252" s="20">
        <f t="shared" ref="EG252:EG257" si="672">SUM(EF252*E252*F252*H252*J252*$EG$9)</f>
        <v>0</v>
      </c>
      <c r="EH252" s="19"/>
      <c r="EI252" s="20">
        <f t="shared" ref="EI252:EI257" si="673">EH252*E252*F252*H252*J252*$EI$9</f>
        <v>0</v>
      </c>
      <c r="EJ252" s="19">
        <v>300</v>
      </c>
      <c r="EK252" s="20">
        <f t="shared" si="612"/>
        <v>4968012</v>
      </c>
      <c r="EL252" s="19"/>
      <c r="EM252" s="20"/>
      <c r="EN252" s="25"/>
      <c r="EO252" s="25"/>
      <c r="EP252" s="26">
        <f t="shared" si="613"/>
        <v>300</v>
      </c>
      <c r="EQ252" s="26">
        <f t="shared" si="613"/>
        <v>4968012</v>
      </c>
    </row>
    <row r="253" spans="1:147" s="97" customFormat="1" ht="45" customHeight="1" x14ac:dyDescent="0.25">
      <c r="A253" s="13"/>
      <c r="B253" s="13">
        <v>174</v>
      </c>
      <c r="C253" s="126" t="s">
        <v>671</v>
      </c>
      <c r="D253" s="82" t="s">
        <v>672</v>
      </c>
      <c r="E253" s="15">
        <v>13916</v>
      </c>
      <c r="F253" s="16">
        <v>1.0900000000000001</v>
      </c>
      <c r="G253" s="17"/>
      <c r="H253" s="49">
        <v>1</v>
      </c>
      <c r="I253" s="49"/>
      <c r="J253" s="18">
        <v>1.4</v>
      </c>
      <c r="K253" s="18">
        <v>1.68</v>
      </c>
      <c r="L253" s="18">
        <v>2.23</v>
      </c>
      <c r="M253" s="18">
        <v>2.57</v>
      </c>
      <c r="N253" s="13"/>
      <c r="O253" s="20">
        <f t="shared" si="614"/>
        <v>0</v>
      </c>
      <c r="P253" s="84"/>
      <c r="Q253" s="20">
        <f t="shared" si="615"/>
        <v>0</v>
      </c>
      <c r="R253" s="13"/>
      <c r="S253" s="21">
        <f t="shared" si="616"/>
        <v>0</v>
      </c>
      <c r="T253" s="13"/>
      <c r="U253" s="20">
        <f t="shared" si="617"/>
        <v>0</v>
      </c>
      <c r="V253" s="13"/>
      <c r="W253" s="21">
        <f t="shared" si="618"/>
        <v>0</v>
      </c>
      <c r="X253" s="13"/>
      <c r="Y253" s="20">
        <f t="shared" si="619"/>
        <v>0</v>
      </c>
      <c r="Z253" s="13"/>
      <c r="AA253" s="20">
        <f t="shared" si="620"/>
        <v>0</v>
      </c>
      <c r="AB253" s="20"/>
      <c r="AC253" s="20"/>
      <c r="AD253" s="13"/>
      <c r="AE253" s="20">
        <f t="shared" si="621"/>
        <v>0</v>
      </c>
      <c r="AF253" s="13"/>
      <c r="AG253" s="20">
        <f t="shared" si="622"/>
        <v>0</v>
      </c>
      <c r="AH253" s="13"/>
      <c r="AI253" s="20">
        <f t="shared" si="623"/>
        <v>0</v>
      </c>
      <c r="AJ253" s="13"/>
      <c r="AK253" s="20">
        <f t="shared" si="624"/>
        <v>0</v>
      </c>
      <c r="AL253" s="13"/>
      <c r="AM253" s="21">
        <f t="shared" si="625"/>
        <v>0</v>
      </c>
      <c r="AN253" s="13"/>
      <c r="AO253" s="20">
        <f t="shared" si="626"/>
        <v>0</v>
      </c>
      <c r="AP253" s="13"/>
      <c r="AQ253" s="20">
        <f t="shared" si="627"/>
        <v>0</v>
      </c>
      <c r="AR253" s="13"/>
      <c r="AS253" s="20">
        <f t="shared" si="628"/>
        <v>0</v>
      </c>
      <c r="AT253" s="13"/>
      <c r="AU253" s="20">
        <f t="shared" si="629"/>
        <v>0</v>
      </c>
      <c r="AV253" s="13"/>
      <c r="AW253" s="20">
        <f t="shared" si="630"/>
        <v>0</v>
      </c>
      <c r="AX253" s="13"/>
      <c r="AY253" s="21">
        <f t="shared" si="631"/>
        <v>0</v>
      </c>
      <c r="AZ253" s="13"/>
      <c r="BA253" s="20">
        <f t="shared" si="632"/>
        <v>0</v>
      </c>
      <c r="BB253" s="13"/>
      <c r="BC253" s="20">
        <f t="shared" si="633"/>
        <v>0</v>
      </c>
      <c r="BD253" s="13"/>
      <c r="BE253" s="20">
        <f t="shared" si="634"/>
        <v>0</v>
      </c>
      <c r="BF253" s="13"/>
      <c r="BG253" s="20">
        <f t="shared" si="635"/>
        <v>0</v>
      </c>
      <c r="BH253" s="13"/>
      <c r="BI253" s="20">
        <f t="shared" si="636"/>
        <v>0</v>
      </c>
      <c r="BJ253" s="13"/>
      <c r="BK253" s="20">
        <f t="shared" si="637"/>
        <v>0</v>
      </c>
      <c r="BL253" s="13"/>
      <c r="BM253" s="20">
        <f t="shared" si="638"/>
        <v>0</v>
      </c>
      <c r="BN253" s="13"/>
      <c r="BO253" s="20">
        <f t="shared" si="639"/>
        <v>0</v>
      </c>
      <c r="BP253" s="13"/>
      <c r="BQ253" s="20">
        <f t="shared" si="640"/>
        <v>0</v>
      </c>
      <c r="BR253" s="13"/>
      <c r="BS253" s="20">
        <f t="shared" si="641"/>
        <v>0</v>
      </c>
      <c r="BT253" s="13"/>
      <c r="BU253" s="20">
        <f t="shared" si="642"/>
        <v>0</v>
      </c>
      <c r="BV253" s="13"/>
      <c r="BW253" s="20">
        <f t="shared" si="643"/>
        <v>0</v>
      </c>
      <c r="BX253" s="85"/>
      <c r="BY253" s="24">
        <f t="shared" si="644"/>
        <v>0</v>
      </c>
      <c r="BZ253" s="13"/>
      <c r="CA253" s="20">
        <f t="shared" si="645"/>
        <v>0</v>
      </c>
      <c r="CB253" s="13"/>
      <c r="CC253" s="20">
        <f t="shared" si="646"/>
        <v>0</v>
      </c>
      <c r="CD253" s="13"/>
      <c r="CE253" s="20">
        <f t="shared" si="647"/>
        <v>0</v>
      </c>
      <c r="CF253" s="13"/>
      <c r="CG253" s="20">
        <f t="shared" si="648"/>
        <v>0</v>
      </c>
      <c r="CH253" s="13"/>
      <c r="CI253" s="20">
        <f t="shared" si="649"/>
        <v>0</v>
      </c>
      <c r="CJ253" s="13"/>
      <c r="CK253" s="20">
        <f t="shared" si="650"/>
        <v>0</v>
      </c>
      <c r="CL253" s="13"/>
      <c r="CM253" s="20">
        <f t="shared" si="651"/>
        <v>0</v>
      </c>
      <c r="CN253" s="13"/>
      <c r="CO253" s="20">
        <f t="shared" si="652"/>
        <v>0</v>
      </c>
      <c r="CP253" s="13"/>
      <c r="CQ253" s="20">
        <f t="shared" si="653"/>
        <v>0</v>
      </c>
      <c r="CR253" s="13"/>
      <c r="CS253" s="20">
        <f t="shared" si="654"/>
        <v>0</v>
      </c>
      <c r="CT253" s="13"/>
      <c r="CU253" s="20">
        <f t="shared" si="655"/>
        <v>0</v>
      </c>
      <c r="CV253" s="13"/>
      <c r="CW253" s="20">
        <f t="shared" si="656"/>
        <v>0</v>
      </c>
      <c r="CX253" s="13"/>
      <c r="CY253" s="20">
        <f t="shared" si="657"/>
        <v>0</v>
      </c>
      <c r="CZ253" s="13"/>
      <c r="DA253" s="20">
        <f t="shared" si="658"/>
        <v>0</v>
      </c>
      <c r="DB253" s="13"/>
      <c r="DC253" s="20">
        <f t="shared" si="659"/>
        <v>0</v>
      </c>
      <c r="DD253" s="13"/>
      <c r="DE253" s="20">
        <f t="shared" si="660"/>
        <v>0</v>
      </c>
      <c r="DF253" s="13"/>
      <c r="DG253" s="20">
        <f t="shared" si="661"/>
        <v>0</v>
      </c>
      <c r="DH253" s="13"/>
      <c r="DI253" s="20">
        <f t="shared" si="662"/>
        <v>0</v>
      </c>
      <c r="DJ253" s="13"/>
      <c r="DK253" s="20">
        <f t="shared" si="663"/>
        <v>0</v>
      </c>
      <c r="DL253" s="19"/>
      <c r="DM253" s="21">
        <f t="shared" si="610"/>
        <v>0</v>
      </c>
      <c r="DN253" s="13"/>
      <c r="DO253" s="20">
        <f t="shared" si="664"/>
        <v>0</v>
      </c>
      <c r="DP253" s="13"/>
      <c r="DQ253" s="20">
        <f t="shared" si="611"/>
        <v>0</v>
      </c>
      <c r="DR253" s="13"/>
      <c r="DS253" s="20">
        <f t="shared" si="665"/>
        <v>0</v>
      </c>
      <c r="DT253" s="13"/>
      <c r="DU253" s="20">
        <f t="shared" si="666"/>
        <v>0</v>
      </c>
      <c r="DV253" s="13"/>
      <c r="DW253" s="20">
        <f t="shared" si="667"/>
        <v>0</v>
      </c>
      <c r="DX253" s="13"/>
      <c r="DY253" s="20">
        <f t="shared" si="668"/>
        <v>0</v>
      </c>
      <c r="DZ253" s="13"/>
      <c r="EA253" s="20">
        <f t="shared" si="669"/>
        <v>0</v>
      </c>
      <c r="EB253" s="13"/>
      <c r="EC253" s="20">
        <f t="shared" si="670"/>
        <v>0</v>
      </c>
      <c r="ED253" s="13"/>
      <c r="EE253" s="20">
        <f t="shared" si="671"/>
        <v>0</v>
      </c>
      <c r="EF253" s="13"/>
      <c r="EG253" s="20">
        <f t="shared" si="672"/>
        <v>0</v>
      </c>
      <c r="EH253" s="19"/>
      <c r="EI253" s="20">
        <f t="shared" si="673"/>
        <v>0</v>
      </c>
      <c r="EJ253" s="19">
        <v>20</v>
      </c>
      <c r="EK253" s="20">
        <f t="shared" si="612"/>
        <v>424716.32000000007</v>
      </c>
      <c r="EL253" s="19"/>
      <c r="EM253" s="20"/>
      <c r="EN253" s="25"/>
      <c r="EO253" s="25"/>
      <c r="EP253" s="26">
        <f t="shared" si="613"/>
        <v>20</v>
      </c>
      <c r="EQ253" s="26">
        <f t="shared" si="613"/>
        <v>424716.32000000007</v>
      </c>
    </row>
    <row r="254" spans="1:147" ht="45" customHeight="1" x14ac:dyDescent="0.25">
      <c r="A254" s="13"/>
      <c r="B254" s="13">
        <v>175</v>
      </c>
      <c r="C254" s="126" t="s">
        <v>673</v>
      </c>
      <c r="D254" s="82" t="s">
        <v>674</v>
      </c>
      <c r="E254" s="15">
        <v>13916</v>
      </c>
      <c r="F254" s="16">
        <v>1.5</v>
      </c>
      <c r="G254" s="17"/>
      <c r="H254" s="49">
        <v>1</v>
      </c>
      <c r="I254" s="49"/>
      <c r="J254" s="18">
        <v>1.4</v>
      </c>
      <c r="K254" s="18">
        <v>1.68</v>
      </c>
      <c r="L254" s="18">
        <v>2.23</v>
      </c>
      <c r="M254" s="18">
        <v>2.57</v>
      </c>
      <c r="N254" s="13"/>
      <c r="O254" s="20">
        <f t="shared" si="614"/>
        <v>0</v>
      </c>
      <c r="P254" s="84"/>
      <c r="Q254" s="20">
        <f t="shared" si="615"/>
        <v>0</v>
      </c>
      <c r="R254" s="13"/>
      <c r="S254" s="21">
        <f t="shared" si="616"/>
        <v>0</v>
      </c>
      <c r="T254" s="13"/>
      <c r="U254" s="20">
        <f t="shared" si="617"/>
        <v>0</v>
      </c>
      <c r="V254" s="13"/>
      <c r="W254" s="21">
        <f t="shared" si="618"/>
        <v>0</v>
      </c>
      <c r="X254" s="13"/>
      <c r="Y254" s="20">
        <f t="shared" si="619"/>
        <v>0</v>
      </c>
      <c r="Z254" s="13"/>
      <c r="AA254" s="20">
        <f t="shared" si="620"/>
        <v>0</v>
      </c>
      <c r="AB254" s="20"/>
      <c r="AC254" s="20"/>
      <c r="AD254" s="13"/>
      <c r="AE254" s="20">
        <f t="shared" si="621"/>
        <v>0</v>
      </c>
      <c r="AF254" s="13"/>
      <c r="AG254" s="20">
        <f t="shared" si="622"/>
        <v>0</v>
      </c>
      <c r="AH254" s="13"/>
      <c r="AI254" s="20">
        <f t="shared" si="623"/>
        <v>0</v>
      </c>
      <c r="AJ254" s="13"/>
      <c r="AK254" s="20">
        <f t="shared" si="624"/>
        <v>0</v>
      </c>
      <c r="AL254" s="13"/>
      <c r="AM254" s="21">
        <f t="shared" si="625"/>
        <v>0</v>
      </c>
      <c r="AN254" s="13"/>
      <c r="AO254" s="20">
        <f t="shared" si="626"/>
        <v>0</v>
      </c>
      <c r="AP254" s="13"/>
      <c r="AQ254" s="20">
        <f t="shared" si="627"/>
        <v>0</v>
      </c>
      <c r="AR254" s="13"/>
      <c r="AS254" s="20">
        <f t="shared" si="628"/>
        <v>0</v>
      </c>
      <c r="AT254" s="13"/>
      <c r="AU254" s="20">
        <f t="shared" si="629"/>
        <v>0</v>
      </c>
      <c r="AV254" s="13"/>
      <c r="AW254" s="20">
        <f t="shared" si="630"/>
        <v>0</v>
      </c>
      <c r="AX254" s="13"/>
      <c r="AY254" s="21">
        <f t="shared" si="631"/>
        <v>0</v>
      </c>
      <c r="AZ254" s="13"/>
      <c r="BA254" s="20">
        <f t="shared" si="632"/>
        <v>0</v>
      </c>
      <c r="BB254" s="13"/>
      <c r="BC254" s="20">
        <f t="shared" si="633"/>
        <v>0</v>
      </c>
      <c r="BD254" s="13"/>
      <c r="BE254" s="20">
        <f t="shared" si="634"/>
        <v>0</v>
      </c>
      <c r="BF254" s="13"/>
      <c r="BG254" s="20">
        <f t="shared" si="635"/>
        <v>0</v>
      </c>
      <c r="BH254" s="13"/>
      <c r="BI254" s="20">
        <f t="shared" si="636"/>
        <v>0</v>
      </c>
      <c r="BJ254" s="13"/>
      <c r="BK254" s="20">
        <f t="shared" si="637"/>
        <v>0</v>
      </c>
      <c r="BL254" s="13"/>
      <c r="BM254" s="20">
        <f t="shared" si="638"/>
        <v>0</v>
      </c>
      <c r="BN254" s="13"/>
      <c r="BO254" s="20">
        <f t="shared" si="639"/>
        <v>0</v>
      </c>
      <c r="BP254" s="13"/>
      <c r="BQ254" s="20">
        <f t="shared" si="640"/>
        <v>0</v>
      </c>
      <c r="BR254" s="13"/>
      <c r="BS254" s="20">
        <f t="shared" si="641"/>
        <v>0</v>
      </c>
      <c r="BT254" s="13"/>
      <c r="BU254" s="20">
        <f t="shared" si="642"/>
        <v>0</v>
      </c>
      <c r="BV254" s="13"/>
      <c r="BW254" s="20">
        <f t="shared" si="643"/>
        <v>0</v>
      </c>
      <c r="BX254" s="85"/>
      <c r="BY254" s="24">
        <f t="shared" si="644"/>
        <v>0</v>
      </c>
      <c r="BZ254" s="13"/>
      <c r="CA254" s="20">
        <f t="shared" si="645"/>
        <v>0</v>
      </c>
      <c r="CB254" s="13"/>
      <c r="CC254" s="20">
        <f t="shared" si="646"/>
        <v>0</v>
      </c>
      <c r="CD254" s="13"/>
      <c r="CE254" s="20">
        <f t="shared" si="647"/>
        <v>0</v>
      </c>
      <c r="CF254" s="13"/>
      <c r="CG254" s="20">
        <f t="shared" si="648"/>
        <v>0</v>
      </c>
      <c r="CH254" s="13"/>
      <c r="CI254" s="20">
        <f t="shared" si="649"/>
        <v>0</v>
      </c>
      <c r="CJ254" s="13"/>
      <c r="CK254" s="20">
        <f t="shared" si="650"/>
        <v>0</v>
      </c>
      <c r="CL254" s="13"/>
      <c r="CM254" s="20">
        <f t="shared" si="651"/>
        <v>0</v>
      </c>
      <c r="CN254" s="13"/>
      <c r="CO254" s="20">
        <f t="shared" si="652"/>
        <v>0</v>
      </c>
      <c r="CP254" s="13"/>
      <c r="CQ254" s="20">
        <f t="shared" si="653"/>
        <v>0</v>
      </c>
      <c r="CR254" s="13"/>
      <c r="CS254" s="20">
        <f t="shared" si="654"/>
        <v>0</v>
      </c>
      <c r="CT254" s="13"/>
      <c r="CU254" s="20">
        <f t="shared" si="655"/>
        <v>0</v>
      </c>
      <c r="CV254" s="13"/>
      <c r="CW254" s="20">
        <f t="shared" si="656"/>
        <v>0</v>
      </c>
      <c r="CX254" s="13"/>
      <c r="CY254" s="20">
        <f t="shared" si="657"/>
        <v>0</v>
      </c>
      <c r="CZ254" s="13"/>
      <c r="DA254" s="20">
        <f t="shared" si="658"/>
        <v>0</v>
      </c>
      <c r="DB254" s="13"/>
      <c r="DC254" s="20">
        <f t="shared" si="659"/>
        <v>0</v>
      </c>
      <c r="DD254" s="13"/>
      <c r="DE254" s="20">
        <f t="shared" si="660"/>
        <v>0</v>
      </c>
      <c r="DF254" s="13"/>
      <c r="DG254" s="20">
        <f t="shared" si="661"/>
        <v>0</v>
      </c>
      <c r="DH254" s="13"/>
      <c r="DI254" s="20">
        <f t="shared" si="662"/>
        <v>0</v>
      </c>
      <c r="DJ254" s="13"/>
      <c r="DK254" s="20">
        <f t="shared" si="663"/>
        <v>0</v>
      </c>
      <c r="DL254" s="19"/>
      <c r="DM254" s="21">
        <f t="shared" si="610"/>
        <v>0</v>
      </c>
      <c r="DN254" s="13"/>
      <c r="DO254" s="20">
        <f t="shared" si="664"/>
        <v>0</v>
      </c>
      <c r="DP254" s="13"/>
      <c r="DQ254" s="20">
        <f t="shared" si="611"/>
        <v>0</v>
      </c>
      <c r="DR254" s="13"/>
      <c r="DS254" s="20">
        <f t="shared" si="665"/>
        <v>0</v>
      </c>
      <c r="DT254" s="13"/>
      <c r="DU254" s="20">
        <f t="shared" si="666"/>
        <v>0</v>
      </c>
      <c r="DV254" s="13"/>
      <c r="DW254" s="20">
        <f t="shared" si="667"/>
        <v>0</v>
      </c>
      <c r="DX254" s="13"/>
      <c r="DY254" s="20">
        <f t="shared" si="668"/>
        <v>0</v>
      </c>
      <c r="DZ254" s="13"/>
      <c r="EA254" s="20">
        <f t="shared" si="669"/>
        <v>0</v>
      </c>
      <c r="EB254" s="13"/>
      <c r="EC254" s="20">
        <f t="shared" si="670"/>
        <v>0</v>
      </c>
      <c r="ED254" s="13"/>
      <c r="EE254" s="20">
        <f t="shared" si="671"/>
        <v>0</v>
      </c>
      <c r="EF254" s="13"/>
      <c r="EG254" s="20">
        <f t="shared" si="672"/>
        <v>0</v>
      </c>
      <c r="EH254" s="19"/>
      <c r="EI254" s="20">
        <f t="shared" si="673"/>
        <v>0</v>
      </c>
      <c r="EJ254" s="19"/>
      <c r="EK254" s="20">
        <f t="shared" si="612"/>
        <v>0</v>
      </c>
      <c r="EL254" s="19"/>
      <c r="EM254" s="20"/>
      <c r="EN254" s="25"/>
      <c r="EO254" s="25"/>
      <c r="EP254" s="26">
        <f t="shared" si="613"/>
        <v>0</v>
      </c>
      <c r="EQ254" s="26">
        <f t="shared" si="613"/>
        <v>0</v>
      </c>
    </row>
    <row r="255" spans="1:147" ht="60" customHeight="1" x14ac:dyDescent="0.25">
      <c r="A255" s="13"/>
      <c r="B255" s="13">
        <v>176</v>
      </c>
      <c r="C255" s="126" t="s">
        <v>675</v>
      </c>
      <c r="D255" s="64" t="s">
        <v>676</v>
      </c>
      <c r="E255" s="15">
        <v>13916</v>
      </c>
      <c r="F255" s="16">
        <v>1.8</v>
      </c>
      <c r="G255" s="17"/>
      <c r="H255" s="49">
        <v>1</v>
      </c>
      <c r="I255" s="50"/>
      <c r="J255" s="48">
        <v>1.4</v>
      </c>
      <c r="K255" s="48">
        <v>1.68</v>
      </c>
      <c r="L255" s="48">
        <v>2.23</v>
      </c>
      <c r="M255" s="51">
        <v>2.57</v>
      </c>
      <c r="N255" s="13"/>
      <c r="O255" s="20">
        <f t="shared" si="614"/>
        <v>0</v>
      </c>
      <c r="P255" s="84"/>
      <c r="Q255" s="20">
        <f t="shared" si="615"/>
        <v>0</v>
      </c>
      <c r="R255" s="13"/>
      <c r="S255" s="21">
        <f t="shared" si="616"/>
        <v>0</v>
      </c>
      <c r="T255" s="13"/>
      <c r="U255" s="20">
        <f t="shared" si="617"/>
        <v>0</v>
      </c>
      <c r="V255" s="13"/>
      <c r="W255" s="21">
        <f t="shared" si="618"/>
        <v>0</v>
      </c>
      <c r="X255" s="13"/>
      <c r="Y255" s="20">
        <f t="shared" si="619"/>
        <v>0</v>
      </c>
      <c r="Z255" s="13"/>
      <c r="AA255" s="20">
        <f t="shared" si="620"/>
        <v>0</v>
      </c>
      <c r="AB255" s="20"/>
      <c r="AC255" s="20"/>
      <c r="AD255" s="13"/>
      <c r="AE255" s="20">
        <f t="shared" si="621"/>
        <v>0</v>
      </c>
      <c r="AF255" s="13"/>
      <c r="AG255" s="20">
        <f t="shared" si="622"/>
        <v>0</v>
      </c>
      <c r="AH255" s="13"/>
      <c r="AI255" s="20">
        <f t="shared" si="623"/>
        <v>0</v>
      </c>
      <c r="AJ255" s="13"/>
      <c r="AK255" s="20">
        <f t="shared" si="624"/>
        <v>0</v>
      </c>
      <c r="AL255" s="13"/>
      <c r="AM255" s="21">
        <f t="shared" si="625"/>
        <v>0</v>
      </c>
      <c r="AN255" s="13"/>
      <c r="AO255" s="20">
        <f t="shared" si="626"/>
        <v>0</v>
      </c>
      <c r="AP255" s="13"/>
      <c r="AQ255" s="20">
        <f t="shared" si="627"/>
        <v>0</v>
      </c>
      <c r="AR255" s="13"/>
      <c r="AS255" s="20">
        <f t="shared" si="628"/>
        <v>0</v>
      </c>
      <c r="AT255" s="13"/>
      <c r="AU255" s="20">
        <f t="shared" si="629"/>
        <v>0</v>
      </c>
      <c r="AV255" s="13"/>
      <c r="AW255" s="20">
        <f t="shared" si="630"/>
        <v>0</v>
      </c>
      <c r="AX255" s="13"/>
      <c r="AY255" s="21">
        <f t="shared" si="631"/>
        <v>0</v>
      </c>
      <c r="AZ255" s="13"/>
      <c r="BA255" s="20">
        <f t="shared" si="632"/>
        <v>0</v>
      </c>
      <c r="BB255" s="13"/>
      <c r="BC255" s="20">
        <f t="shared" si="633"/>
        <v>0</v>
      </c>
      <c r="BD255" s="13"/>
      <c r="BE255" s="20">
        <f t="shared" si="634"/>
        <v>0</v>
      </c>
      <c r="BF255" s="13"/>
      <c r="BG255" s="20">
        <f t="shared" si="635"/>
        <v>0</v>
      </c>
      <c r="BH255" s="13"/>
      <c r="BI255" s="20">
        <f t="shared" si="636"/>
        <v>0</v>
      </c>
      <c r="BJ255" s="13"/>
      <c r="BK255" s="20">
        <f t="shared" si="637"/>
        <v>0</v>
      </c>
      <c r="BL255" s="13"/>
      <c r="BM255" s="20">
        <f t="shared" si="638"/>
        <v>0</v>
      </c>
      <c r="BN255" s="13"/>
      <c r="BO255" s="20">
        <f t="shared" si="639"/>
        <v>0</v>
      </c>
      <c r="BP255" s="13"/>
      <c r="BQ255" s="20">
        <f t="shared" si="640"/>
        <v>0</v>
      </c>
      <c r="BR255" s="13"/>
      <c r="BS255" s="20">
        <f t="shared" si="641"/>
        <v>0</v>
      </c>
      <c r="BT255" s="13"/>
      <c r="BU255" s="20">
        <f t="shared" si="642"/>
        <v>0</v>
      </c>
      <c r="BV255" s="13"/>
      <c r="BW255" s="20">
        <f t="shared" si="643"/>
        <v>0</v>
      </c>
      <c r="BX255" s="85"/>
      <c r="BY255" s="24">
        <f t="shared" si="644"/>
        <v>0</v>
      </c>
      <c r="BZ255" s="13"/>
      <c r="CA255" s="20">
        <f t="shared" si="645"/>
        <v>0</v>
      </c>
      <c r="CB255" s="13"/>
      <c r="CC255" s="20">
        <f t="shared" si="646"/>
        <v>0</v>
      </c>
      <c r="CD255" s="13"/>
      <c r="CE255" s="20">
        <f t="shared" si="647"/>
        <v>0</v>
      </c>
      <c r="CF255" s="13"/>
      <c r="CG255" s="20">
        <f t="shared" si="648"/>
        <v>0</v>
      </c>
      <c r="CH255" s="13"/>
      <c r="CI255" s="20">
        <f t="shared" si="649"/>
        <v>0</v>
      </c>
      <c r="CJ255" s="13"/>
      <c r="CK255" s="20">
        <f t="shared" si="650"/>
        <v>0</v>
      </c>
      <c r="CL255" s="13"/>
      <c r="CM255" s="20">
        <f t="shared" si="651"/>
        <v>0</v>
      </c>
      <c r="CN255" s="13"/>
      <c r="CO255" s="20">
        <f t="shared" si="652"/>
        <v>0</v>
      </c>
      <c r="CP255" s="13"/>
      <c r="CQ255" s="20">
        <f t="shared" si="653"/>
        <v>0</v>
      </c>
      <c r="CR255" s="13"/>
      <c r="CS255" s="20">
        <f t="shared" si="654"/>
        <v>0</v>
      </c>
      <c r="CT255" s="13"/>
      <c r="CU255" s="20">
        <f t="shared" si="655"/>
        <v>0</v>
      </c>
      <c r="CV255" s="13"/>
      <c r="CW255" s="20">
        <f t="shared" si="656"/>
        <v>0</v>
      </c>
      <c r="CX255" s="13"/>
      <c r="CY255" s="20">
        <f t="shared" si="657"/>
        <v>0</v>
      </c>
      <c r="CZ255" s="13"/>
      <c r="DA255" s="20">
        <f t="shared" si="658"/>
        <v>0</v>
      </c>
      <c r="DB255" s="13"/>
      <c r="DC255" s="20">
        <f t="shared" si="659"/>
        <v>0</v>
      </c>
      <c r="DD255" s="13"/>
      <c r="DE255" s="20">
        <f t="shared" si="660"/>
        <v>0</v>
      </c>
      <c r="DF255" s="13"/>
      <c r="DG255" s="20">
        <f t="shared" si="661"/>
        <v>0</v>
      </c>
      <c r="DH255" s="13"/>
      <c r="DI255" s="20">
        <f t="shared" si="662"/>
        <v>0</v>
      </c>
      <c r="DJ255" s="13"/>
      <c r="DK255" s="20">
        <f t="shared" si="663"/>
        <v>0</v>
      </c>
      <c r="DL255" s="19"/>
      <c r="DM255" s="21">
        <f t="shared" si="610"/>
        <v>0</v>
      </c>
      <c r="DN255" s="13"/>
      <c r="DO255" s="20">
        <f t="shared" si="664"/>
        <v>0</v>
      </c>
      <c r="DP255" s="13"/>
      <c r="DQ255" s="20">
        <f t="shared" si="611"/>
        <v>0</v>
      </c>
      <c r="DR255" s="13"/>
      <c r="DS255" s="20">
        <f t="shared" si="665"/>
        <v>0</v>
      </c>
      <c r="DT255" s="13"/>
      <c r="DU255" s="20">
        <f t="shared" si="666"/>
        <v>0</v>
      </c>
      <c r="DV255" s="13"/>
      <c r="DW255" s="20">
        <f t="shared" si="667"/>
        <v>0</v>
      </c>
      <c r="DX255" s="13"/>
      <c r="DY255" s="20">
        <f t="shared" si="668"/>
        <v>0</v>
      </c>
      <c r="DZ255" s="13"/>
      <c r="EA255" s="20">
        <f t="shared" si="669"/>
        <v>0</v>
      </c>
      <c r="EB255" s="13"/>
      <c r="EC255" s="20">
        <f t="shared" si="670"/>
        <v>0</v>
      </c>
      <c r="ED255" s="13"/>
      <c r="EE255" s="20">
        <f t="shared" si="671"/>
        <v>0</v>
      </c>
      <c r="EF255" s="13"/>
      <c r="EG255" s="20">
        <f t="shared" si="672"/>
        <v>0</v>
      </c>
      <c r="EH255" s="19"/>
      <c r="EI255" s="20">
        <f t="shared" si="673"/>
        <v>0</v>
      </c>
      <c r="EJ255" s="19"/>
      <c r="EK255" s="20">
        <f t="shared" si="612"/>
        <v>0</v>
      </c>
      <c r="EL255" s="19"/>
      <c r="EM255" s="20"/>
      <c r="EN255" s="25"/>
      <c r="EO255" s="25"/>
      <c r="EP255" s="26">
        <f t="shared" si="613"/>
        <v>0</v>
      </c>
      <c r="EQ255" s="26">
        <f t="shared" si="613"/>
        <v>0</v>
      </c>
    </row>
    <row r="256" spans="1:147" ht="45" customHeight="1" x14ac:dyDescent="0.25">
      <c r="A256" s="13"/>
      <c r="B256" s="13">
        <v>177</v>
      </c>
      <c r="C256" s="126" t="s">
        <v>677</v>
      </c>
      <c r="D256" s="64" t="s">
        <v>678</v>
      </c>
      <c r="E256" s="15">
        <v>13916</v>
      </c>
      <c r="F256" s="16">
        <v>2.75</v>
      </c>
      <c r="G256" s="17"/>
      <c r="H256" s="49">
        <v>1</v>
      </c>
      <c r="I256" s="50"/>
      <c r="J256" s="48">
        <v>1.4</v>
      </c>
      <c r="K256" s="48">
        <v>1.68</v>
      </c>
      <c r="L256" s="48">
        <v>2.23</v>
      </c>
      <c r="M256" s="51">
        <v>2.57</v>
      </c>
      <c r="N256" s="13"/>
      <c r="O256" s="20">
        <f t="shared" si="614"/>
        <v>0</v>
      </c>
      <c r="P256" s="84"/>
      <c r="Q256" s="20">
        <f t="shared" si="615"/>
        <v>0</v>
      </c>
      <c r="R256" s="13"/>
      <c r="S256" s="21">
        <f t="shared" si="616"/>
        <v>0</v>
      </c>
      <c r="T256" s="13"/>
      <c r="U256" s="20">
        <f t="shared" si="617"/>
        <v>0</v>
      </c>
      <c r="V256" s="13"/>
      <c r="W256" s="21">
        <f t="shared" si="618"/>
        <v>0</v>
      </c>
      <c r="X256" s="13"/>
      <c r="Y256" s="20">
        <f t="shared" si="619"/>
        <v>0</v>
      </c>
      <c r="Z256" s="13"/>
      <c r="AA256" s="20">
        <f t="shared" si="620"/>
        <v>0</v>
      </c>
      <c r="AB256" s="20"/>
      <c r="AC256" s="20"/>
      <c r="AD256" s="13"/>
      <c r="AE256" s="20">
        <f t="shared" si="621"/>
        <v>0</v>
      </c>
      <c r="AF256" s="13"/>
      <c r="AG256" s="20">
        <f t="shared" si="622"/>
        <v>0</v>
      </c>
      <c r="AH256" s="13"/>
      <c r="AI256" s="20">
        <f t="shared" si="623"/>
        <v>0</v>
      </c>
      <c r="AJ256" s="13"/>
      <c r="AK256" s="20">
        <f t="shared" si="624"/>
        <v>0</v>
      </c>
      <c r="AL256" s="13"/>
      <c r="AM256" s="21">
        <f t="shared" si="625"/>
        <v>0</v>
      </c>
      <c r="AN256" s="13"/>
      <c r="AO256" s="20">
        <f t="shared" si="626"/>
        <v>0</v>
      </c>
      <c r="AP256" s="13"/>
      <c r="AQ256" s="20">
        <f t="shared" si="627"/>
        <v>0</v>
      </c>
      <c r="AR256" s="13"/>
      <c r="AS256" s="20">
        <f t="shared" si="628"/>
        <v>0</v>
      </c>
      <c r="AT256" s="13"/>
      <c r="AU256" s="20">
        <f t="shared" si="629"/>
        <v>0</v>
      </c>
      <c r="AV256" s="13"/>
      <c r="AW256" s="20">
        <f t="shared" si="630"/>
        <v>0</v>
      </c>
      <c r="AX256" s="13"/>
      <c r="AY256" s="21">
        <f t="shared" si="631"/>
        <v>0</v>
      </c>
      <c r="AZ256" s="13"/>
      <c r="BA256" s="20">
        <f t="shared" si="632"/>
        <v>0</v>
      </c>
      <c r="BB256" s="13"/>
      <c r="BC256" s="20">
        <f t="shared" si="633"/>
        <v>0</v>
      </c>
      <c r="BD256" s="13"/>
      <c r="BE256" s="20">
        <f t="shared" si="634"/>
        <v>0</v>
      </c>
      <c r="BF256" s="13"/>
      <c r="BG256" s="20">
        <f t="shared" si="635"/>
        <v>0</v>
      </c>
      <c r="BH256" s="13"/>
      <c r="BI256" s="20">
        <f t="shared" si="636"/>
        <v>0</v>
      </c>
      <c r="BJ256" s="13"/>
      <c r="BK256" s="20">
        <f t="shared" si="637"/>
        <v>0</v>
      </c>
      <c r="BL256" s="13"/>
      <c r="BM256" s="20">
        <f t="shared" si="638"/>
        <v>0</v>
      </c>
      <c r="BN256" s="13"/>
      <c r="BO256" s="20">
        <f t="shared" si="639"/>
        <v>0</v>
      </c>
      <c r="BP256" s="13"/>
      <c r="BQ256" s="20">
        <f t="shared" si="640"/>
        <v>0</v>
      </c>
      <c r="BR256" s="13"/>
      <c r="BS256" s="20">
        <f t="shared" si="641"/>
        <v>0</v>
      </c>
      <c r="BT256" s="13"/>
      <c r="BU256" s="20">
        <f t="shared" si="642"/>
        <v>0</v>
      </c>
      <c r="BV256" s="13"/>
      <c r="BW256" s="20">
        <f t="shared" si="643"/>
        <v>0</v>
      </c>
      <c r="BX256" s="85"/>
      <c r="BY256" s="24">
        <f t="shared" si="644"/>
        <v>0</v>
      </c>
      <c r="BZ256" s="13"/>
      <c r="CA256" s="20">
        <f t="shared" si="645"/>
        <v>0</v>
      </c>
      <c r="CB256" s="13"/>
      <c r="CC256" s="20">
        <f t="shared" si="646"/>
        <v>0</v>
      </c>
      <c r="CD256" s="13"/>
      <c r="CE256" s="20">
        <f t="shared" si="647"/>
        <v>0</v>
      </c>
      <c r="CF256" s="13"/>
      <c r="CG256" s="20">
        <f t="shared" si="648"/>
        <v>0</v>
      </c>
      <c r="CH256" s="13"/>
      <c r="CI256" s="20">
        <f t="shared" si="649"/>
        <v>0</v>
      </c>
      <c r="CJ256" s="13"/>
      <c r="CK256" s="20">
        <f t="shared" si="650"/>
        <v>0</v>
      </c>
      <c r="CL256" s="13"/>
      <c r="CM256" s="20">
        <f t="shared" si="651"/>
        <v>0</v>
      </c>
      <c r="CN256" s="13"/>
      <c r="CO256" s="20">
        <f t="shared" si="652"/>
        <v>0</v>
      </c>
      <c r="CP256" s="13"/>
      <c r="CQ256" s="20">
        <f t="shared" si="653"/>
        <v>0</v>
      </c>
      <c r="CR256" s="13"/>
      <c r="CS256" s="20">
        <f t="shared" si="654"/>
        <v>0</v>
      </c>
      <c r="CT256" s="13"/>
      <c r="CU256" s="20">
        <f t="shared" si="655"/>
        <v>0</v>
      </c>
      <c r="CV256" s="13"/>
      <c r="CW256" s="20">
        <f t="shared" si="656"/>
        <v>0</v>
      </c>
      <c r="CX256" s="13"/>
      <c r="CY256" s="20">
        <f t="shared" si="657"/>
        <v>0</v>
      </c>
      <c r="CZ256" s="13"/>
      <c r="DA256" s="20">
        <f t="shared" si="658"/>
        <v>0</v>
      </c>
      <c r="DB256" s="13"/>
      <c r="DC256" s="20">
        <f t="shared" si="659"/>
        <v>0</v>
      </c>
      <c r="DD256" s="13"/>
      <c r="DE256" s="20">
        <f t="shared" si="660"/>
        <v>0</v>
      </c>
      <c r="DF256" s="13"/>
      <c r="DG256" s="20">
        <f t="shared" si="661"/>
        <v>0</v>
      </c>
      <c r="DH256" s="13"/>
      <c r="DI256" s="20">
        <f t="shared" si="662"/>
        <v>0</v>
      </c>
      <c r="DJ256" s="13"/>
      <c r="DK256" s="20">
        <f t="shared" si="663"/>
        <v>0</v>
      </c>
      <c r="DL256" s="19"/>
      <c r="DM256" s="21">
        <f t="shared" si="610"/>
        <v>0</v>
      </c>
      <c r="DN256" s="13"/>
      <c r="DO256" s="20">
        <f t="shared" si="664"/>
        <v>0</v>
      </c>
      <c r="DP256" s="13"/>
      <c r="DQ256" s="20">
        <f t="shared" si="611"/>
        <v>0</v>
      </c>
      <c r="DR256" s="13"/>
      <c r="DS256" s="20">
        <f t="shared" si="665"/>
        <v>0</v>
      </c>
      <c r="DT256" s="13"/>
      <c r="DU256" s="20">
        <f t="shared" si="666"/>
        <v>0</v>
      </c>
      <c r="DV256" s="13"/>
      <c r="DW256" s="20">
        <f t="shared" si="667"/>
        <v>0</v>
      </c>
      <c r="DX256" s="13"/>
      <c r="DY256" s="20">
        <f t="shared" si="668"/>
        <v>0</v>
      </c>
      <c r="DZ256" s="13"/>
      <c r="EA256" s="20">
        <f t="shared" si="669"/>
        <v>0</v>
      </c>
      <c r="EB256" s="13"/>
      <c r="EC256" s="20">
        <f t="shared" si="670"/>
        <v>0</v>
      </c>
      <c r="ED256" s="13"/>
      <c r="EE256" s="20">
        <f t="shared" si="671"/>
        <v>0</v>
      </c>
      <c r="EF256" s="13"/>
      <c r="EG256" s="20">
        <f t="shared" si="672"/>
        <v>0</v>
      </c>
      <c r="EH256" s="19"/>
      <c r="EI256" s="20">
        <f t="shared" si="673"/>
        <v>0</v>
      </c>
      <c r="EJ256" s="19"/>
      <c r="EK256" s="20">
        <f t="shared" si="612"/>
        <v>0</v>
      </c>
      <c r="EL256" s="19"/>
      <c r="EM256" s="20"/>
      <c r="EN256" s="25"/>
      <c r="EO256" s="25"/>
      <c r="EP256" s="26">
        <f t="shared" si="613"/>
        <v>0</v>
      </c>
      <c r="EQ256" s="26">
        <f t="shared" si="613"/>
        <v>0</v>
      </c>
    </row>
    <row r="257" spans="1:147" ht="43.5" customHeight="1" x14ac:dyDescent="0.25">
      <c r="A257" s="13"/>
      <c r="B257" s="13">
        <v>178</v>
      </c>
      <c r="C257" s="126" t="s">
        <v>679</v>
      </c>
      <c r="D257" s="64" t="s">
        <v>680</v>
      </c>
      <c r="E257" s="15">
        <v>13916</v>
      </c>
      <c r="F257" s="16">
        <v>2.35</v>
      </c>
      <c r="G257" s="17"/>
      <c r="H257" s="49">
        <v>1</v>
      </c>
      <c r="I257" s="50"/>
      <c r="J257" s="48">
        <v>1.4</v>
      </c>
      <c r="K257" s="48">
        <v>1.68</v>
      </c>
      <c r="L257" s="48">
        <v>2.23</v>
      </c>
      <c r="M257" s="51">
        <v>2.57</v>
      </c>
      <c r="N257" s="13"/>
      <c r="O257" s="20">
        <f t="shared" si="614"/>
        <v>0</v>
      </c>
      <c r="P257" s="84"/>
      <c r="Q257" s="20">
        <f t="shared" si="615"/>
        <v>0</v>
      </c>
      <c r="R257" s="13"/>
      <c r="S257" s="21">
        <f t="shared" si="616"/>
        <v>0</v>
      </c>
      <c r="T257" s="13"/>
      <c r="U257" s="20">
        <f t="shared" si="617"/>
        <v>0</v>
      </c>
      <c r="V257" s="13"/>
      <c r="W257" s="21">
        <f t="shared" si="618"/>
        <v>0</v>
      </c>
      <c r="X257" s="13"/>
      <c r="Y257" s="20">
        <f t="shared" si="619"/>
        <v>0</v>
      </c>
      <c r="Z257" s="13"/>
      <c r="AA257" s="20">
        <f t="shared" si="620"/>
        <v>0</v>
      </c>
      <c r="AB257" s="20"/>
      <c r="AC257" s="20"/>
      <c r="AD257" s="13"/>
      <c r="AE257" s="20">
        <f t="shared" si="621"/>
        <v>0</v>
      </c>
      <c r="AF257" s="13"/>
      <c r="AG257" s="20">
        <f t="shared" si="622"/>
        <v>0</v>
      </c>
      <c r="AH257" s="13"/>
      <c r="AI257" s="20">
        <f t="shared" si="623"/>
        <v>0</v>
      </c>
      <c r="AJ257" s="13"/>
      <c r="AK257" s="20">
        <f t="shared" si="624"/>
        <v>0</v>
      </c>
      <c r="AL257" s="13"/>
      <c r="AM257" s="21">
        <f t="shared" si="625"/>
        <v>0</v>
      </c>
      <c r="AN257" s="13"/>
      <c r="AO257" s="20">
        <f t="shared" si="626"/>
        <v>0</v>
      </c>
      <c r="AP257" s="13"/>
      <c r="AQ257" s="20">
        <f t="shared" si="627"/>
        <v>0</v>
      </c>
      <c r="AR257" s="13"/>
      <c r="AS257" s="20">
        <f t="shared" si="628"/>
        <v>0</v>
      </c>
      <c r="AT257" s="13"/>
      <c r="AU257" s="20">
        <f t="shared" si="629"/>
        <v>0</v>
      </c>
      <c r="AV257" s="13"/>
      <c r="AW257" s="20">
        <f t="shared" si="630"/>
        <v>0</v>
      </c>
      <c r="AX257" s="13"/>
      <c r="AY257" s="21">
        <f t="shared" si="631"/>
        <v>0</v>
      </c>
      <c r="AZ257" s="13"/>
      <c r="BA257" s="20">
        <f t="shared" si="632"/>
        <v>0</v>
      </c>
      <c r="BB257" s="13"/>
      <c r="BC257" s="20">
        <f t="shared" si="633"/>
        <v>0</v>
      </c>
      <c r="BD257" s="13"/>
      <c r="BE257" s="20">
        <f t="shared" si="634"/>
        <v>0</v>
      </c>
      <c r="BF257" s="13"/>
      <c r="BG257" s="20">
        <f t="shared" si="635"/>
        <v>0</v>
      </c>
      <c r="BH257" s="13"/>
      <c r="BI257" s="20">
        <f t="shared" si="636"/>
        <v>0</v>
      </c>
      <c r="BJ257" s="13"/>
      <c r="BK257" s="20">
        <f t="shared" si="637"/>
        <v>0</v>
      </c>
      <c r="BL257" s="13"/>
      <c r="BM257" s="20">
        <f t="shared" si="638"/>
        <v>0</v>
      </c>
      <c r="BN257" s="13"/>
      <c r="BO257" s="20">
        <f t="shared" si="639"/>
        <v>0</v>
      </c>
      <c r="BP257" s="13"/>
      <c r="BQ257" s="20">
        <f t="shared" si="640"/>
        <v>0</v>
      </c>
      <c r="BR257" s="13"/>
      <c r="BS257" s="20">
        <f t="shared" si="641"/>
        <v>0</v>
      </c>
      <c r="BT257" s="13"/>
      <c r="BU257" s="20">
        <f t="shared" si="642"/>
        <v>0</v>
      </c>
      <c r="BV257" s="13"/>
      <c r="BW257" s="20">
        <f t="shared" si="643"/>
        <v>0</v>
      </c>
      <c r="BX257" s="85"/>
      <c r="BY257" s="24">
        <f t="shared" si="644"/>
        <v>0</v>
      </c>
      <c r="BZ257" s="13"/>
      <c r="CA257" s="20">
        <f t="shared" si="645"/>
        <v>0</v>
      </c>
      <c r="CB257" s="13"/>
      <c r="CC257" s="20">
        <f t="shared" si="646"/>
        <v>0</v>
      </c>
      <c r="CD257" s="13"/>
      <c r="CE257" s="20">
        <f t="shared" si="647"/>
        <v>0</v>
      </c>
      <c r="CF257" s="13"/>
      <c r="CG257" s="20">
        <f t="shared" si="648"/>
        <v>0</v>
      </c>
      <c r="CH257" s="13"/>
      <c r="CI257" s="20">
        <f t="shared" si="649"/>
        <v>0</v>
      </c>
      <c r="CJ257" s="13"/>
      <c r="CK257" s="20">
        <f t="shared" si="650"/>
        <v>0</v>
      </c>
      <c r="CL257" s="13"/>
      <c r="CM257" s="20">
        <f t="shared" si="651"/>
        <v>0</v>
      </c>
      <c r="CN257" s="13"/>
      <c r="CO257" s="20">
        <f t="shared" si="652"/>
        <v>0</v>
      </c>
      <c r="CP257" s="13"/>
      <c r="CQ257" s="20">
        <f t="shared" si="653"/>
        <v>0</v>
      </c>
      <c r="CR257" s="13"/>
      <c r="CS257" s="20">
        <f t="shared" si="654"/>
        <v>0</v>
      </c>
      <c r="CT257" s="13"/>
      <c r="CU257" s="20">
        <f t="shared" si="655"/>
        <v>0</v>
      </c>
      <c r="CV257" s="13"/>
      <c r="CW257" s="20">
        <f t="shared" si="656"/>
        <v>0</v>
      </c>
      <c r="CX257" s="13"/>
      <c r="CY257" s="20">
        <f t="shared" si="657"/>
        <v>0</v>
      </c>
      <c r="CZ257" s="13"/>
      <c r="DA257" s="20">
        <f t="shared" si="658"/>
        <v>0</v>
      </c>
      <c r="DB257" s="13"/>
      <c r="DC257" s="20">
        <f t="shared" si="659"/>
        <v>0</v>
      </c>
      <c r="DD257" s="13"/>
      <c r="DE257" s="20">
        <f t="shared" si="660"/>
        <v>0</v>
      </c>
      <c r="DF257" s="13"/>
      <c r="DG257" s="20">
        <f t="shared" si="661"/>
        <v>0</v>
      </c>
      <c r="DH257" s="13"/>
      <c r="DI257" s="20">
        <f t="shared" si="662"/>
        <v>0</v>
      </c>
      <c r="DJ257" s="13"/>
      <c r="DK257" s="20">
        <f t="shared" si="663"/>
        <v>0</v>
      </c>
      <c r="DL257" s="19"/>
      <c r="DM257" s="21">
        <f t="shared" si="610"/>
        <v>0</v>
      </c>
      <c r="DN257" s="13"/>
      <c r="DO257" s="20">
        <f t="shared" si="664"/>
        <v>0</v>
      </c>
      <c r="DP257" s="13"/>
      <c r="DQ257" s="20">
        <f t="shared" si="611"/>
        <v>0</v>
      </c>
      <c r="DR257" s="13"/>
      <c r="DS257" s="20">
        <f t="shared" si="665"/>
        <v>0</v>
      </c>
      <c r="DT257" s="13"/>
      <c r="DU257" s="20">
        <f t="shared" si="666"/>
        <v>0</v>
      </c>
      <c r="DV257" s="13"/>
      <c r="DW257" s="20">
        <f t="shared" si="667"/>
        <v>0</v>
      </c>
      <c r="DX257" s="13"/>
      <c r="DY257" s="20">
        <f t="shared" si="668"/>
        <v>0</v>
      </c>
      <c r="DZ257" s="13"/>
      <c r="EA257" s="20">
        <f t="shared" si="669"/>
        <v>0</v>
      </c>
      <c r="EB257" s="13"/>
      <c r="EC257" s="20">
        <f t="shared" si="670"/>
        <v>0</v>
      </c>
      <c r="ED257" s="13"/>
      <c r="EE257" s="20">
        <f t="shared" si="671"/>
        <v>0</v>
      </c>
      <c r="EF257" s="13"/>
      <c r="EG257" s="20">
        <f t="shared" si="672"/>
        <v>0</v>
      </c>
      <c r="EH257" s="19"/>
      <c r="EI257" s="20">
        <f t="shared" si="673"/>
        <v>0</v>
      </c>
      <c r="EJ257" s="19"/>
      <c r="EK257" s="20">
        <f t="shared" si="612"/>
        <v>0</v>
      </c>
      <c r="EL257" s="19"/>
      <c r="EM257" s="20"/>
      <c r="EN257" s="25"/>
      <c r="EO257" s="25"/>
      <c r="EP257" s="26">
        <f t="shared" si="613"/>
        <v>0</v>
      </c>
      <c r="EQ257" s="26">
        <f t="shared" si="613"/>
        <v>0</v>
      </c>
    </row>
    <row r="258" spans="1:147" ht="43.5" customHeight="1" x14ac:dyDescent="0.25">
      <c r="A258" s="13"/>
      <c r="B258" s="13">
        <v>179</v>
      </c>
      <c r="C258" s="126" t="s">
        <v>681</v>
      </c>
      <c r="D258" s="64" t="s">
        <v>682</v>
      </c>
      <c r="E258" s="15">
        <v>13916</v>
      </c>
      <c r="F258" s="16">
        <v>1.76</v>
      </c>
      <c r="G258" s="17"/>
      <c r="H258" s="49">
        <v>1</v>
      </c>
      <c r="I258" s="50"/>
      <c r="J258" s="48">
        <v>1.4</v>
      </c>
      <c r="K258" s="48">
        <v>1.68</v>
      </c>
      <c r="L258" s="48">
        <v>2.23</v>
      </c>
      <c r="M258" s="51">
        <v>2.57</v>
      </c>
      <c r="N258" s="13"/>
      <c r="O258" s="20"/>
      <c r="P258" s="84"/>
      <c r="Q258" s="20"/>
      <c r="R258" s="13"/>
      <c r="S258" s="21"/>
      <c r="T258" s="13"/>
      <c r="U258" s="20"/>
      <c r="V258" s="13"/>
      <c r="W258" s="21"/>
      <c r="X258" s="13"/>
      <c r="Y258" s="20"/>
      <c r="Z258" s="13"/>
      <c r="AA258" s="20"/>
      <c r="AB258" s="20"/>
      <c r="AC258" s="20"/>
      <c r="AD258" s="13"/>
      <c r="AE258" s="20"/>
      <c r="AF258" s="13"/>
      <c r="AG258" s="20"/>
      <c r="AH258" s="13"/>
      <c r="AI258" s="20"/>
      <c r="AJ258" s="13"/>
      <c r="AK258" s="20"/>
      <c r="AL258" s="13"/>
      <c r="AM258" s="21"/>
      <c r="AN258" s="13"/>
      <c r="AO258" s="20"/>
      <c r="AP258" s="13"/>
      <c r="AQ258" s="20"/>
      <c r="AR258" s="13"/>
      <c r="AS258" s="20"/>
      <c r="AT258" s="13"/>
      <c r="AU258" s="20"/>
      <c r="AV258" s="13"/>
      <c r="AW258" s="20"/>
      <c r="AX258" s="13"/>
      <c r="AY258" s="21">
        <f t="shared" si="631"/>
        <v>0</v>
      </c>
      <c r="AZ258" s="13"/>
      <c r="BA258" s="20"/>
      <c r="BB258" s="13"/>
      <c r="BC258" s="20"/>
      <c r="BD258" s="13"/>
      <c r="BE258" s="20"/>
      <c r="BF258" s="13"/>
      <c r="BG258" s="20"/>
      <c r="BH258" s="13"/>
      <c r="BI258" s="20"/>
      <c r="BJ258" s="13"/>
      <c r="BK258" s="20"/>
      <c r="BL258" s="13"/>
      <c r="BM258" s="20"/>
      <c r="BN258" s="13"/>
      <c r="BO258" s="20"/>
      <c r="BP258" s="13"/>
      <c r="BQ258" s="20"/>
      <c r="BR258" s="13"/>
      <c r="BS258" s="20"/>
      <c r="BT258" s="13"/>
      <c r="BU258" s="20"/>
      <c r="BV258" s="13"/>
      <c r="BW258" s="20"/>
      <c r="BX258" s="85"/>
      <c r="BY258" s="24"/>
      <c r="BZ258" s="13"/>
      <c r="CA258" s="20"/>
      <c r="CB258" s="13"/>
      <c r="CC258" s="20"/>
      <c r="CD258" s="13"/>
      <c r="CE258" s="20"/>
      <c r="CF258" s="13"/>
      <c r="CG258" s="20"/>
      <c r="CH258" s="13"/>
      <c r="CI258" s="20"/>
      <c r="CJ258" s="13"/>
      <c r="CK258" s="20"/>
      <c r="CL258" s="13"/>
      <c r="CM258" s="20"/>
      <c r="CN258" s="13"/>
      <c r="CO258" s="20"/>
      <c r="CP258" s="13"/>
      <c r="CQ258" s="20"/>
      <c r="CR258" s="13"/>
      <c r="CS258" s="20"/>
      <c r="CT258" s="13"/>
      <c r="CU258" s="20"/>
      <c r="CV258" s="13"/>
      <c r="CW258" s="20"/>
      <c r="CX258" s="13"/>
      <c r="CY258" s="20"/>
      <c r="CZ258" s="13"/>
      <c r="DA258" s="20"/>
      <c r="DB258" s="13"/>
      <c r="DC258" s="20"/>
      <c r="DD258" s="13"/>
      <c r="DE258" s="20"/>
      <c r="DF258" s="13"/>
      <c r="DG258" s="20"/>
      <c r="DH258" s="13"/>
      <c r="DI258" s="20"/>
      <c r="DJ258" s="13"/>
      <c r="DK258" s="20"/>
      <c r="DL258" s="19"/>
      <c r="DM258" s="21"/>
      <c r="DN258" s="13"/>
      <c r="DO258" s="20"/>
      <c r="DP258" s="13"/>
      <c r="DQ258" s="20"/>
      <c r="DR258" s="13"/>
      <c r="DS258" s="20"/>
      <c r="DT258" s="13"/>
      <c r="DU258" s="20"/>
      <c r="DV258" s="13"/>
      <c r="DW258" s="20"/>
      <c r="DX258" s="13"/>
      <c r="DY258" s="20"/>
      <c r="DZ258" s="13"/>
      <c r="EA258" s="20"/>
      <c r="EB258" s="13"/>
      <c r="EC258" s="20"/>
      <c r="ED258" s="13"/>
      <c r="EE258" s="20"/>
      <c r="EF258" s="13"/>
      <c r="EG258" s="20"/>
      <c r="EH258" s="19"/>
      <c r="EI258" s="20"/>
      <c r="EJ258" s="19"/>
      <c r="EK258" s="20">
        <f t="shared" si="612"/>
        <v>0</v>
      </c>
      <c r="EL258" s="19"/>
      <c r="EM258" s="20"/>
      <c r="EN258" s="25"/>
      <c r="EO258" s="25"/>
      <c r="EP258" s="26">
        <f t="shared" si="613"/>
        <v>0</v>
      </c>
      <c r="EQ258" s="26">
        <f t="shared" si="613"/>
        <v>0</v>
      </c>
    </row>
    <row r="259" spans="1:147" ht="43.5" customHeight="1" x14ac:dyDescent="0.25">
      <c r="A259" s="13"/>
      <c r="B259" s="13">
        <v>180</v>
      </c>
      <c r="C259" s="126" t="s">
        <v>683</v>
      </c>
      <c r="D259" s="64" t="s">
        <v>684</v>
      </c>
      <c r="E259" s="15">
        <v>13916</v>
      </c>
      <c r="F259" s="16">
        <v>1.51</v>
      </c>
      <c r="G259" s="17"/>
      <c r="H259" s="49">
        <v>1</v>
      </c>
      <c r="I259" s="50"/>
      <c r="J259" s="48">
        <v>1.4</v>
      </c>
      <c r="K259" s="48">
        <v>1.68</v>
      </c>
      <c r="L259" s="48">
        <v>2.23</v>
      </c>
      <c r="M259" s="51">
        <v>2.57</v>
      </c>
      <c r="N259" s="13"/>
      <c r="O259" s="20"/>
      <c r="P259" s="84"/>
      <c r="Q259" s="20"/>
      <c r="R259" s="13"/>
      <c r="S259" s="21"/>
      <c r="T259" s="13"/>
      <c r="U259" s="20"/>
      <c r="V259" s="13"/>
      <c r="W259" s="21"/>
      <c r="X259" s="13"/>
      <c r="Y259" s="20"/>
      <c r="Z259" s="13"/>
      <c r="AA259" s="20"/>
      <c r="AB259" s="20"/>
      <c r="AC259" s="20"/>
      <c r="AD259" s="13"/>
      <c r="AE259" s="20"/>
      <c r="AF259" s="13"/>
      <c r="AG259" s="20"/>
      <c r="AH259" s="13"/>
      <c r="AI259" s="20"/>
      <c r="AJ259" s="13"/>
      <c r="AK259" s="20"/>
      <c r="AL259" s="13"/>
      <c r="AM259" s="21"/>
      <c r="AN259" s="13"/>
      <c r="AO259" s="20"/>
      <c r="AP259" s="13"/>
      <c r="AQ259" s="20"/>
      <c r="AR259" s="13"/>
      <c r="AS259" s="20"/>
      <c r="AT259" s="13"/>
      <c r="AU259" s="20"/>
      <c r="AV259" s="13"/>
      <c r="AW259" s="20"/>
      <c r="AX259" s="13"/>
      <c r="AY259" s="21">
        <f t="shared" si="631"/>
        <v>0</v>
      </c>
      <c r="AZ259" s="13"/>
      <c r="BA259" s="20"/>
      <c r="BB259" s="13"/>
      <c r="BC259" s="20"/>
      <c r="BD259" s="13"/>
      <c r="BE259" s="20"/>
      <c r="BF259" s="13"/>
      <c r="BG259" s="20"/>
      <c r="BH259" s="13"/>
      <c r="BI259" s="20"/>
      <c r="BJ259" s="13"/>
      <c r="BK259" s="20"/>
      <c r="BL259" s="13"/>
      <c r="BM259" s="20"/>
      <c r="BN259" s="13"/>
      <c r="BO259" s="20"/>
      <c r="BP259" s="13"/>
      <c r="BQ259" s="20"/>
      <c r="BR259" s="13"/>
      <c r="BS259" s="20"/>
      <c r="BT259" s="13"/>
      <c r="BU259" s="20"/>
      <c r="BV259" s="13"/>
      <c r="BW259" s="20"/>
      <c r="BX259" s="85"/>
      <c r="BY259" s="24"/>
      <c r="BZ259" s="13"/>
      <c r="CA259" s="20"/>
      <c r="CB259" s="13"/>
      <c r="CC259" s="20"/>
      <c r="CD259" s="13"/>
      <c r="CE259" s="20"/>
      <c r="CF259" s="13"/>
      <c r="CG259" s="20"/>
      <c r="CH259" s="13"/>
      <c r="CI259" s="20"/>
      <c r="CJ259" s="13"/>
      <c r="CK259" s="20"/>
      <c r="CL259" s="13"/>
      <c r="CM259" s="20"/>
      <c r="CN259" s="13"/>
      <c r="CO259" s="20"/>
      <c r="CP259" s="13"/>
      <c r="CQ259" s="20"/>
      <c r="CR259" s="13"/>
      <c r="CS259" s="20"/>
      <c r="CT259" s="13"/>
      <c r="CU259" s="20"/>
      <c r="CV259" s="13"/>
      <c r="CW259" s="20"/>
      <c r="CX259" s="13"/>
      <c r="CY259" s="20"/>
      <c r="CZ259" s="13"/>
      <c r="DA259" s="20"/>
      <c r="DB259" s="13"/>
      <c r="DC259" s="20"/>
      <c r="DD259" s="13"/>
      <c r="DE259" s="20"/>
      <c r="DF259" s="13"/>
      <c r="DG259" s="20"/>
      <c r="DH259" s="13"/>
      <c r="DI259" s="20"/>
      <c r="DJ259" s="13"/>
      <c r="DK259" s="20"/>
      <c r="DL259" s="19"/>
      <c r="DM259" s="21"/>
      <c r="DN259" s="13"/>
      <c r="DO259" s="20"/>
      <c r="DP259" s="13"/>
      <c r="DQ259" s="20"/>
      <c r="DR259" s="13"/>
      <c r="DS259" s="20"/>
      <c r="DT259" s="13"/>
      <c r="DU259" s="20"/>
      <c r="DV259" s="13"/>
      <c r="DW259" s="20"/>
      <c r="DX259" s="13"/>
      <c r="DY259" s="20"/>
      <c r="DZ259" s="13"/>
      <c r="EA259" s="20"/>
      <c r="EB259" s="13"/>
      <c r="EC259" s="20"/>
      <c r="ED259" s="13"/>
      <c r="EE259" s="20"/>
      <c r="EF259" s="13"/>
      <c r="EG259" s="20"/>
      <c r="EH259" s="19"/>
      <c r="EI259" s="20"/>
      <c r="EJ259" s="19"/>
      <c r="EK259" s="20">
        <f t="shared" si="612"/>
        <v>0</v>
      </c>
      <c r="EL259" s="19"/>
      <c r="EM259" s="20"/>
      <c r="EN259" s="25"/>
      <c r="EO259" s="25"/>
      <c r="EP259" s="26">
        <f t="shared" si="613"/>
        <v>0</v>
      </c>
      <c r="EQ259" s="26">
        <f t="shared" si="613"/>
        <v>0</v>
      </c>
    </row>
    <row r="260" spans="1:147" ht="43.5" customHeight="1" x14ac:dyDescent="0.25">
      <c r="A260" s="13"/>
      <c r="B260" s="13">
        <v>181</v>
      </c>
      <c r="C260" s="126" t="s">
        <v>685</v>
      </c>
      <c r="D260" s="64" t="s">
        <v>686</v>
      </c>
      <c r="E260" s="15">
        <v>13916</v>
      </c>
      <c r="F260" s="72">
        <v>1</v>
      </c>
      <c r="G260" s="17"/>
      <c r="H260" s="49">
        <v>1</v>
      </c>
      <c r="I260" s="50"/>
      <c r="J260" s="48">
        <v>1.4</v>
      </c>
      <c r="K260" s="48">
        <v>1.68</v>
      </c>
      <c r="L260" s="48">
        <v>2.23</v>
      </c>
      <c r="M260" s="51">
        <v>2.57</v>
      </c>
      <c r="N260" s="13"/>
      <c r="O260" s="20"/>
      <c r="P260" s="84"/>
      <c r="Q260" s="20"/>
      <c r="R260" s="13"/>
      <c r="S260" s="21"/>
      <c r="T260" s="13"/>
      <c r="U260" s="20"/>
      <c r="V260" s="13"/>
      <c r="W260" s="21"/>
      <c r="X260" s="13"/>
      <c r="Y260" s="20"/>
      <c r="Z260" s="13"/>
      <c r="AA260" s="20"/>
      <c r="AB260" s="20"/>
      <c r="AC260" s="20"/>
      <c r="AD260" s="13"/>
      <c r="AE260" s="20"/>
      <c r="AF260" s="13"/>
      <c r="AG260" s="20"/>
      <c r="AH260" s="13"/>
      <c r="AI260" s="20"/>
      <c r="AJ260" s="13"/>
      <c r="AK260" s="20"/>
      <c r="AL260" s="13"/>
      <c r="AM260" s="21"/>
      <c r="AN260" s="13"/>
      <c r="AO260" s="20"/>
      <c r="AP260" s="13"/>
      <c r="AQ260" s="20"/>
      <c r="AR260" s="13"/>
      <c r="AS260" s="20"/>
      <c r="AT260" s="13"/>
      <c r="AU260" s="20"/>
      <c r="AV260" s="13"/>
      <c r="AW260" s="20"/>
      <c r="AX260" s="13"/>
      <c r="AY260" s="21">
        <f t="shared" si="631"/>
        <v>0</v>
      </c>
      <c r="AZ260" s="13"/>
      <c r="BA260" s="20"/>
      <c r="BB260" s="13"/>
      <c r="BC260" s="20"/>
      <c r="BD260" s="13"/>
      <c r="BE260" s="20"/>
      <c r="BF260" s="13"/>
      <c r="BG260" s="20"/>
      <c r="BH260" s="13"/>
      <c r="BI260" s="20"/>
      <c r="BJ260" s="13"/>
      <c r="BK260" s="20"/>
      <c r="BL260" s="13"/>
      <c r="BM260" s="20"/>
      <c r="BN260" s="13"/>
      <c r="BO260" s="20"/>
      <c r="BP260" s="13"/>
      <c r="BQ260" s="20"/>
      <c r="BR260" s="13"/>
      <c r="BS260" s="20"/>
      <c r="BT260" s="13"/>
      <c r="BU260" s="20"/>
      <c r="BV260" s="13"/>
      <c r="BW260" s="20"/>
      <c r="BX260" s="85"/>
      <c r="BY260" s="24"/>
      <c r="BZ260" s="13"/>
      <c r="CA260" s="20"/>
      <c r="CB260" s="13"/>
      <c r="CC260" s="20"/>
      <c r="CD260" s="13"/>
      <c r="CE260" s="20"/>
      <c r="CF260" s="13"/>
      <c r="CG260" s="20"/>
      <c r="CH260" s="13"/>
      <c r="CI260" s="20"/>
      <c r="CJ260" s="13"/>
      <c r="CK260" s="20"/>
      <c r="CL260" s="13"/>
      <c r="CM260" s="20"/>
      <c r="CN260" s="13"/>
      <c r="CO260" s="20"/>
      <c r="CP260" s="13"/>
      <c r="CQ260" s="20"/>
      <c r="CR260" s="13"/>
      <c r="CS260" s="20"/>
      <c r="CT260" s="13"/>
      <c r="CU260" s="20"/>
      <c r="CV260" s="13"/>
      <c r="CW260" s="20"/>
      <c r="CX260" s="13"/>
      <c r="CY260" s="20"/>
      <c r="CZ260" s="13"/>
      <c r="DA260" s="20"/>
      <c r="DB260" s="13"/>
      <c r="DC260" s="20"/>
      <c r="DD260" s="13"/>
      <c r="DE260" s="20"/>
      <c r="DF260" s="13"/>
      <c r="DG260" s="20"/>
      <c r="DH260" s="13"/>
      <c r="DI260" s="20"/>
      <c r="DJ260" s="13"/>
      <c r="DK260" s="20"/>
      <c r="DL260" s="19"/>
      <c r="DM260" s="21"/>
      <c r="DN260" s="13"/>
      <c r="DO260" s="20"/>
      <c r="DP260" s="13"/>
      <c r="DQ260" s="20"/>
      <c r="DR260" s="13"/>
      <c r="DS260" s="20"/>
      <c r="DT260" s="13"/>
      <c r="DU260" s="20"/>
      <c r="DV260" s="13"/>
      <c r="DW260" s="20"/>
      <c r="DX260" s="13"/>
      <c r="DY260" s="20"/>
      <c r="DZ260" s="13"/>
      <c r="EA260" s="20"/>
      <c r="EB260" s="13"/>
      <c r="EC260" s="20"/>
      <c r="ED260" s="13"/>
      <c r="EE260" s="20"/>
      <c r="EF260" s="13"/>
      <c r="EG260" s="20"/>
      <c r="EH260" s="19"/>
      <c r="EI260" s="20"/>
      <c r="EJ260" s="19">
        <v>88</v>
      </c>
      <c r="EK260" s="20">
        <f t="shared" si="612"/>
        <v>1714451.2</v>
      </c>
      <c r="EL260" s="19"/>
      <c r="EM260" s="20"/>
      <c r="EN260" s="25"/>
      <c r="EO260" s="25"/>
      <c r="EP260" s="26">
        <f t="shared" si="613"/>
        <v>88</v>
      </c>
      <c r="EQ260" s="26">
        <f t="shared" si="613"/>
        <v>1714451.2</v>
      </c>
    </row>
    <row r="261" spans="1:147" ht="43.5" customHeight="1" x14ac:dyDescent="0.25">
      <c r="A261" s="13"/>
      <c r="B261" s="13">
        <v>182</v>
      </c>
      <c r="C261" s="126" t="s">
        <v>687</v>
      </c>
      <c r="D261" s="64" t="s">
        <v>688</v>
      </c>
      <c r="E261" s="15">
        <v>13916</v>
      </c>
      <c r="F261" s="16">
        <v>1.4</v>
      </c>
      <c r="G261" s="17"/>
      <c r="H261" s="49">
        <v>1</v>
      </c>
      <c r="I261" s="50"/>
      <c r="J261" s="48">
        <v>1.4</v>
      </c>
      <c r="K261" s="48">
        <v>1.68</v>
      </c>
      <c r="L261" s="48">
        <v>2.23</v>
      </c>
      <c r="M261" s="51">
        <v>2.57</v>
      </c>
      <c r="N261" s="13"/>
      <c r="O261" s="20"/>
      <c r="P261" s="84"/>
      <c r="Q261" s="20"/>
      <c r="R261" s="13"/>
      <c r="S261" s="21"/>
      <c r="T261" s="13"/>
      <c r="U261" s="20"/>
      <c r="V261" s="13"/>
      <c r="W261" s="21"/>
      <c r="X261" s="13"/>
      <c r="Y261" s="20"/>
      <c r="Z261" s="13"/>
      <c r="AA261" s="20"/>
      <c r="AB261" s="20"/>
      <c r="AC261" s="20"/>
      <c r="AD261" s="13"/>
      <c r="AE261" s="20"/>
      <c r="AF261" s="13"/>
      <c r="AG261" s="20"/>
      <c r="AH261" s="13"/>
      <c r="AI261" s="20"/>
      <c r="AJ261" s="13"/>
      <c r="AK261" s="20"/>
      <c r="AL261" s="13"/>
      <c r="AM261" s="21"/>
      <c r="AN261" s="13"/>
      <c r="AO261" s="20"/>
      <c r="AP261" s="13"/>
      <c r="AQ261" s="20"/>
      <c r="AR261" s="13"/>
      <c r="AS261" s="20"/>
      <c r="AT261" s="13"/>
      <c r="AU261" s="20"/>
      <c r="AV261" s="13"/>
      <c r="AW261" s="20"/>
      <c r="AX261" s="13"/>
      <c r="AY261" s="21">
        <f t="shared" si="631"/>
        <v>0</v>
      </c>
      <c r="AZ261" s="13"/>
      <c r="BA261" s="20"/>
      <c r="BB261" s="13"/>
      <c r="BC261" s="20"/>
      <c r="BD261" s="13"/>
      <c r="BE261" s="20"/>
      <c r="BF261" s="13"/>
      <c r="BG261" s="20"/>
      <c r="BH261" s="13"/>
      <c r="BI261" s="20"/>
      <c r="BJ261" s="13"/>
      <c r="BK261" s="20"/>
      <c r="BL261" s="13"/>
      <c r="BM261" s="20"/>
      <c r="BN261" s="13"/>
      <c r="BO261" s="20"/>
      <c r="BP261" s="13"/>
      <c r="BQ261" s="20"/>
      <c r="BR261" s="13"/>
      <c r="BS261" s="20"/>
      <c r="BT261" s="13"/>
      <c r="BU261" s="20"/>
      <c r="BV261" s="13"/>
      <c r="BW261" s="20"/>
      <c r="BX261" s="85"/>
      <c r="BY261" s="24"/>
      <c r="BZ261" s="13"/>
      <c r="CA261" s="20"/>
      <c r="CB261" s="13"/>
      <c r="CC261" s="20"/>
      <c r="CD261" s="13"/>
      <c r="CE261" s="20"/>
      <c r="CF261" s="13"/>
      <c r="CG261" s="20"/>
      <c r="CH261" s="13"/>
      <c r="CI261" s="20"/>
      <c r="CJ261" s="13"/>
      <c r="CK261" s="20"/>
      <c r="CL261" s="13"/>
      <c r="CM261" s="20"/>
      <c r="CN261" s="13"/>
      <c r="CO261" s="20"/>
      <c r="CP261" s="13"/>
      <c r="CQ261" s="20"/>
      <c r="CR261" s="13"/>
      <c r="CS261" s="20"/>
      <c r="CT261" s="13"/>
      <c r="CU261" s="20"/>
      <c r="CV261" s="13"/>
      <c r="CW261" s="20"/>
      <c r="CX261" s="13"/>
      <c r="CY261" s="20"/>
      <c r="CZ261" s="13"/>
      <c r="DA261" s="20"/>
      <c r="DB261" s="13"/>
      <c r="DC261" s="20"/>
      <c r="DD261" s="13"/>
      <c r="DE261" s="20"/>
      <c r="DF261" s="13"/>
      <c r="DG261" s="20"/>
      <c r="DH261" s="13"/>
      <c r="DI261" s="20"/>
      <c r="DJ261" s="13"/>
      <c r="DK261" s="20"/>
      <c r="DL261" s="19"/>
      <c r="DM261" s="21"/>
      <c r="DN261" s="13"/>
      <c r="DO261" s="20"/>
      <c r="DP261" s="13"/>
      <c r="DQ261" s="20"/>
      <c r="DR261" s="13"/>
      <c r="DS261" s="20"/>
      <c r="DT261" s="13"/>
      <c r="DU261" s="20"/>
      <c r="DV261" s="13"/>
      <c r="DW261" s="20"/>
      <c r="DX261" s="13"/>
      <c r="DY261" s="20"/>
      <c r="DZ261" s="13"/>
      <c r="EA261" s="20"/>
      <c r="EB261" s="13"/>
      <c r="EC261" s="20"/>
      <c r="ED261" s="13"/>
      <c r="EE261" s="20"/>
      <c r="EF261" s="13"/>
      <c r="EG261" s="20"/>
      <c r="EH261" s="19"/>
      <c r="EI261" s="20"/>
      <c r="EJ261" s="19">
        <v>9</v>
      </c>
      <c r="EK261" s="20">
        <f t="shared" si="612"/>
        <v>245478.23999999996</v>
      </c>
      <c r="EL261" s="19"/>
      <c r="EM261" s="20"/>
      <c r="EN261" s="25"/>
      <c r="EO261" s="25"/>
      <c r="EP261" s="26">
        <f t="shared" si="613"/>
        <v>9</v>
      </c>
      <c r="EQ261" s="26">
        <f t="shared" si="613"/>
        <v>245478.23999999996</v>
      </c>
    </row>
    <row r="262" spans="1:147" s="132" customFormat="1" ht="19.5" customHeight="1" x14ac:dyDescent="0.25">
      <c r="A262" s="213" t="s">
        <v>691</v>
      </c>
      <c r="B262" s="214"/>
      <c r="C262" s="215"/>
      <c r="D262" s="216" t="s">
        <v>689</v>
      </c>
      <c r="E262" s="217"/>
      <c r="F262" s="217"/>
      <c r="G262" s="217"/>
      <c r="H262" s="217"/>
      <c r="I262" s="217"/>
      <c r="J262" s="217"/>
      <c r="K262" s="217"/>
      <c r="L262" s="217"/>
      <c r="M262" s="217"/>
      <c r="N262" s="178">
        <f t="shared" ref="N262:BY262" si="674">SUM(N10,N11,N22,N24,N26,N30,N35,N37,N41,N44,N46,N49,N58,N62,N65,N69,N72,N74,N79,N160,N167,N174,N177,N179,N181,N185,N187,N189,N191,N196,N203,N210,N219,N221,N225,N230,N245)</f>
        <v>585</v>
      </c>
      <c r="O262" s="178">
        <f t="shared" si="674"/>
        <v>43730632.058064006</v>
      </c>
      <c r="P262" s="179">
        <f t="shared" si="674"/>
        <v>670</v>
      </c>
      <c r="Q262" s="178">
        <f t="shared" si="674"/>
        <v>9043535.256000001</v>
      </c>
      <c r="R262" s="178">
        <f t="shared" si="674"/>
        <v>3380</v>
      </c>
      <c r="S262" s="178">
        <f t="shared" si="674"/>
        <v>414011048.42631531</v>
      </c>
      <c r="T262" s="218">
        <f t="shared" si="674"/>
        <v>990</v>
      </c>
      <c r="U262" s="218">
        <f t="shared" si="674"/>
        <v>15652160.159999998</v>
      </c>
      <c r="V262" s="179">
        <f t="shared" si="674"/>
        <v>870</v>
      </c>
      <c r="W262" s="179">
        <f t="shared" si="674"/>
        <v>24080617.2558336</v>
      </c>
      <c r="X262" s="179">
        <f t="shared" si="674"/>
        <v>1930</v>
      </c>
      <c r="Y262" s="179">
        <f t="shared" si="674"/>
        <v>47128510.071999997</v>
      </c>
      <c r="Z262" s="179">
        <f t="shared" si="674"/>
        <v>1133</v>
      </c>
      <c r="AA262" s="179">
        <f t="shared" si="674"/>
        <v>19652691.032721594</v>
      </c>
      <c r="AB262" s="178">
        <f t="shared" si="674"/>
        <v>0</v>
      </c>
      <c r="AC262" s="179">
        <f t="shared" si="674"/>
        <v>0</v>
      </c>
      <c r="AD262" s="179">
        <f t="shared" si="674"/>
        <v>2121</v>
      </c>
      <c r="AE262" s="179">
        <f t="shared" si="674"/>
        <v>29764178.030339196</v>
      </c>
      <c r="AF262" s="178">
        <f t="shared" si="674"/>
        <v>439</v>
      </c>
      <c r="AG262" s="178">
        <f t="shared" si="674"/>
        <v>14872789.707173439</v>
      </c>
      <c r="AH262" s="178">
        <f t="shared" si="674"/>
        <v>764</v>
      </c>
      <c r="AI262" s="179">
        <f t="shared" si="674"/>
        <v>14870195.85383584</v>
      </c>
      <c r="AJ262" s="178">
        <f t="shared" si="674"/>
        <v>2597</v>
      </c>
      <c r="AK262" s="179">
        <f t="shared" si="674"/>
        <v>67964975.836799994</v>
      </c>
      <c r="AL262" s="179">
        <f t="shared" si="674"/>
        <v>0</v>
      </c>
      <c r="AM262" s="179">
        <f t="shared" si="674"/>
        <v>0</v>
      </c>
      <c r="AN262" s="179">
        <f t="shared" si="674"/>
        <v>240</v>
      </c>
      <c r="AO262" s="179">
        <f t="shared" si="674"/>
        <v>4730326.72</v>
      </c>
      <c r="AP262" s="218">
        <f t="shared" si="674"/>
        <v>1605</v>
      </c>
      <c r="AQ262" s="218">
        <f t="shared" si="674"/>
        <v>55605845.670569599</v>
      </c>
      <c r="AR262" s="179">
        <f t="shared" si="674"/>
        <v>1355</v>
      </c>
      <c r="AS262" s="179">
        <f t="shared" si="674"/>
        <v>20754211.072000001</v>
      </c>
      <c r="AT262" s="179">
        <f t="shared" si="674"/>
        <v>504</v>
      </c>
      <c r="AU262" s="179">
        <f t="shared" si="674"/>
        <v>7722044.0639999993</v>
      </c>
      <c r="AV262" s="179">
        <f t="shared" si="674"/>
        <v>438</v>
      </c>
      <c r="AW262" s="179">
        <f t="shared" si="674"/>
        <v>6829165.6720000003</v>
      </c>
      <c r="AX262" s="218">
        <f t="shared" si="674"/>
        <v>3478</v>
      </c>
      <c r="AY262" s="219">
        <f t="shared" si="674"/>
        <v>67997492.936519995</v>
      </c>
      <c r="AZ262" s="179">
        <f t="shared" si="674"/>
        <v>4460</v>
      </c>
      <c r="BA262" s="179">
        <f t="shared" si="674"/>
        <v>77163324.0712208</v>
      </c>
      <c r="BB262" s="179">
        <f t="shared" si="674"/>
        <v>2000</v>
      </c>
      <c r="BC262" s="179">
        <f t="shared" si="674"/>
        <v>35645289.606079996</v>
      </c>
      <c r="BD262" s="179">
        <f t="shared" si="674"/>
        <v>1753</v>
      </c>
      <c r="BE262" s="179">
        <f t="shared" si="674"/>
        <v>28343428.302033592</v>
      </c>
      <c r="BF262" s="179">
        <f t="shared" si="674"/>
        <v>1142</v>
      </c>
      <c r="BG262" s="179">
        <f t="shared" si="674"/>
        <v>18620352.661859199</v>
      </c>
      <c r="BH262" s="179">
        <f t="shared" si="674"/>
        <v>5729</v>
      </c>
      <c r="BI262" s="179">
        <f t="shared" si="674"/>
        <v>80158366.637854397</v>
      </c>
      <c r="BJ262" s="178">
        <f t="shared" si="674"/>
        <v>785</v>
      </c>
      <c r="BK262" s="179">
        <f t="shared" si="674"/>
        <v>13121006.752</v>
      </c>
      <c r="BL262" s="178">
        <f t="shared" si="674"/>
        <v>2025</v>
      </c>
      <c r="BM262" s="179">
        <f t="shared" si="674"/>
        <v>33602269.399999999</v>
      </c>
      <c r="BN262" s="179">
        <f t="shared" si="674"/>
        <v>990</v>
      </c>
      <c r="BO262" s="179">
        <f t="shared" si="674"/>
        <v>14641023.6</v>
      </c>
      <c r="BP262" s="179">
        <f t="shared" si="674"/>
        <v>1997</v>
      </c>
      <c r="BQ262" s="179">
        <f t="shared" si="674"/>
        <v>33264964.652752001</v>
      </c>
      <c r="BR262" s="179">
        <f t="shared" si="674"/>
        <v>772</v>
      </c>
      <c r="BS262" s="179">
        <f t="shared" si="674"/>
        <v>11567480.175999999</v>
      </c>
      <c r="BT262" s="179">
        <f t="shared" si="674"/>
        <v>900</v>
      </c>
      <c r="BU262" s="179">
        <f t="shared" si="674"/>
        <v>13313492.864</v>
      </c>
      <c r="BV262" s="179">
        <f t="shared" si="674"/>
        <v>224</v>
      </c>
      <c r="BW262" s="179">
        <f t="shared" si="674"/>
        <v>3834915.6159999999</v>
      </c>
      <c r="BX262" s="181">
        <f t="shared" si="674"/>
        <v>310</v>
      </c>
      <c r="BY262" s="181">
        <f t="shared" si="674"/>
        <v>4761498.5599999996</v>
      </c>
      <c r="BZ262" s="179">
        <f t="shared" ref="BZ262:EK262" si="675">SUM(BZ10,BZ11,BZ22,BZ24,BZ26,BZ30,BZ35,BZ37,BZ41,BZ44,BZ46,BZ49,BZ58,BZ62,BZ65,BZ69,BZ72,BZ74,BZ79,BZ160,BZ167,BZ174,BZ177,BZ179,BZ181,BZ185,BZ187,BZ189,BZ191,BZ196,BZ203,BZ210,BZ219,BZ221,BZ225,BZ230,BZ245)</f>
        <v>1013</v>
      </c>
      <c r="CA262" s="179">
        <f t="shared" si="675"/>
        <v>18210370.613792002</v>
      </c>
      <c r="CB262" s="179">
        <f t="shared" si="675"/>
        <v>822</v>
      </c>
      <c r="CC262" s="179">
        <f t="shared" si="675"/>
        <v>17006420.392550398</v>
      </c>
      <c r="CD262" s="218">
        <f t="shared" si="675"/>
        <v>801</v>
      </c>
      <c r="CE262" s="218">
        <f t="shared" si="675"/>
        <v>13892984.717247996</v>
      </c>
      <c r="CF262" s="179">
        <f t="shared" si="675"/>
        <v>780</v>
      </c>
      <c r="CG262" s="179">
        <f t="shared" si="675"/>
        <v>13771242.372496</v>
      </c>
      <c r="CH262" s="179">
        <f t="shared" si="675"/>
        <v>1237</v>
      </c>
      <c r="CI262" s="179">
        <f t="shared" si="675"/>
        <v>20672715.357840002</v>
      </c>
      <c r="CJ262" s="179">
        <f t="shared" si="675"/>
        <v>2561</v>
      </c>
      <c r="CK262" s="179">
        <f t="shared" si="675"/>
        <v>58623280.650928013</v>
      </c>
      <c r="CL262" s="179">
        <f t="shared" si="675"/>
        <v>1783</v>
      </c>
      <c r="CM262" s="179">
        <f t="shared" si="675"/>
        <v>35571554.600198403</v>
      </c>
      <c r="CN262" s="179">
        <f t="shared" si="675"/>
        <v>1650</v>
      </c>
      <c r="CO262" s="179">
        <f t="shared" si="675"/>
        <v>35717771.259071991</v>
      </c>
      <c r="CP262" s="179">
        <f t="shared" si="675"/>
        <v>630</v>
      </c>
      <c r="CQ262" s="179">
        <f t="shared" si="675"/>
        <v>11956350.259353919</v>
      </c>
      <c r="CR262" s="179">
        <f t="shared" si="675"/>
        <v>1592</v>
      </c>
      <c r="CS262" s="179">
        <f t="shared" si="675"/>
        <v>33395920.391456001</v>
      </c>
      <c r="CT262" s="179">
        <f t="shared" si="675"/>
        <v>773</v>
      </c>
      <c r="CU262" s="178">
        <f t="shared" si="675"/>
        <v>17792730.412799999</v>
      </c>
      <c r="CV262" s="179">
        <f t="shared" si="675"/>
        <v>509</v>
      </c>
      <c r="CW262" s="179">
        <f t="shared" si="675"/>
        <v>8298801.0335999997</v>
      </c>
      <c r="CX262" s="179">
        <f t="shared" si="675"/>
        <v>1005</v>
      </c>
      <c r="CY262" s="179">
        <f t="shared" si="675"/>
        <v>22844680.560301602</v>
      </c>
      <c r="CZ262" s="179">
        <f t="shared" si="675"/>
        <v>320</v>
      </c>
      <c r="DA262" s="179">
        <f t="shared" si="675"/>
        <v>6664851.1104000006</v>
      </c>
      <c r="DB262" s="179">
        <f t="shared" si="675"/>
        <v>2205</v>
      </c>
      <c r="DC262" s="179">
        <f t="shared" si="675"/>
        <v>46026746.7810416</v>
      </c>
      <c r="DD262" s="179">
        <f t="shared" si="675"/>
        <v>800</v>
      </c>
      <c r="DE262" s="179">
        <f t="shared" si="675"/>
        <v>17083076.0439808</v>
      </c>
      <c r="DF262" s="179">
        <f t="shared" si="675"/>
        <v>573</v>
      </c>
      <c r="DG262" s="179">
        <f t="shared" si="675"/>
        <v>14083292.006694399</v>
      </c>
      <c r="DH262" s="179">
        <f t="shared" si="675"/>
        <v>2069</v>
      </c>
      <c r="DI262" s="179">
        <f t="shared" si="675"/>
        <v>42187362.013809599</v>
      </c>
      <c r="DJ262" s="179">
        <f t="shared" si="675"/>
        <v>507</v>
      </c>
      <c r="DK262" s="179">
        <f t="shared" si="675"/>
        <v>10294422.230400002</v>
      </c>
      <c r="DL262" s="179">
        <f t="shared" si="675"/>
        <v>1422</v>
      </c>
      <c r="DM262" s="179">
        <f t="shared" si="675"/>
        <v>32720263.857119996</v>
      </c>
      <c r="DN262" s="179">
        <f t="shared" si="675"/>
        <v>605</v>
      </c>
      <c r="DO262" s="179">
        <f t="shared" si="675"/>
        <v>11770872.485422399</v>
      </c>
      <c r="DP262" s="179">
        <f t="shared" si="675"/>
        <v>262</v>
      </c>
      <c r="DQ262" s="179">
        <f t="shared" si="675"/>
        <v>6068923.4592000004</v>
      </c>
      <c r="DR262" s="179">
        <f t="shared" si="675"/>
        <v>177</v>
      </c>
      <c r="DS262" s="179">
        <f t="shared" si="675"/>
        <v>3631740.5075055994</v>
      </c>
      <c r="DT262" s="179">
        <f t="shared" si="675"/>
        <v>43</v>
      </c>
      <c r="DU262" s="179">
        <f t="shared" si="675"/>
        <v>956134.59978400008</v>
      </c>
      <c r="DV262" s="179">
        <f t="shared" si="675"/>
        <v>20</v>
      </c>
      <c r="DW262" s="179">
        <f t="shared" si="675"/>
        <v>527555.56000000006</v>
      </c>
      <c r="DX262" s="179">
        <f t="shared" si="675"/>
        <v>200</v>
      </c>
      <c r="DY262" s="179">
        <f t="shared" si="675"/>
        <v>6995404.5194325596</v>
      </c>
      <c r="DZ262" s="179">
        <f t="shared" si="675"/>
        <v>90</v>
      </c>
      <c r="EA262" s="179">
        <f t="shared" si="675"/>
        <v>31140668.16</v>
      </c>
      <c r="EB262" s="179">
        <f t="shared" si="675"/>
        <v>34</v>
      </c>
      <c r="EC262" s="179">
        <f t="shared" si="675"/>
        <v>592264.95999999996</v>
      </c>
      <c r="ED262" s="179">
        <f t="shared" si="675"/>
        <v>0</v>
      </c>
      <c r="EE262" s="179">
        <f t="shared" si="675"/>
        <v>0</v>
      </c>
      <c r="EF262" s="179">
        <f t="shared" si="675"/>
        <v>0</v>
      </c>
      <c r="EG262" s="179">
        <f t="shared" si="675"/>
        <v>0</v>
      </c>
      <c r="EH262" s="218">
        <f t="shared" si="675"/>
        <v>1430</v>
      </c>
      <c r="EI262" s="218">
        <f t="shared" si="675"/>
        <v>63672379.679999992</v>
      </c>
      <c r="EJ262" s="179">
        <f t="shared" si="675"/>
        <v>2657</v>
      </c>
      <c r="EK262" s="179">
        <f t="shared" si="675"/>
        <v>80634536.415999994</v>
      </c>
      <c r="EL262" s="179">
        <f t="shared" ref="EL262:EQ262" si="676">SUM(EL10,EL11,EL22,EL24,EL26,EL30,EL35,EL37,EL41,EL44,EL46,EL49,EL58,EL62,EL65,EL69,EL72,EL74,EL79,EL160,EL167,EL174,EL177,EL179,EL181,EL185,EL187,EL189,EL191,EL196,EL203,EL210,EL219,EL221,EL225,EL230,EL245)</f>
        <v>269</v>
      </c>
      <c r="EM262" s="179">
        <f t="shared" si="676"/>
        <v>24746385.625520162</v>
      </c>
      <c r="EN262" s="178">
        <f t="shared" si="676"/>
        <v>50</v>
      </c>
      <c r="EO262" s="179">
        <f t="shared" si="676"/>
        <v>6770728.8626133334</v>
      </c>
      <c r="EP262" s="178">
        <f t="shared" si="676"/>
        <v>75075</v>
      </c>
      <c r="EQ262" s="180">
        <f t="shared" si="676"/>
        <v>1946770264.2245331</v>
      </c>
    </row>
  </sheetData>
  <autoFilter ref="A10:EQ262"/>
  <mergeCells count="217">
    <mergeCell ref="J5:M5"/>
    <mergeCell ref="N5:O5"/>
    <mergeCell ref="P5:Q5"/>
    <mergeCell ref="R5:S5"/>
    <mergeCell ref="T5:U5"/>
    <mergeCell ref="V5:W5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P7:Q7"/>
    <mergeCell ref="R7:S7"/>
    <mergeCell ref="T7:U7"/>
    <mergeCell ref="V7:W7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EN5:EO5"/>
    <mergeCell ref="EP5:EQ5"/>
    <mergeCell ref="J6:M6"/>
    <mergeCell ref="N6:O6"/>
    <mergeCell ref="P6:Q6"/>
    <mergeCell ref="R6:S6"/>
    <mergeCell ref="T6:U6"/>
    <mergeCell ref="V6:W6"/>
    <mergeCell ref="X6:Y6"/>
    <mergeCell ref="Z6:AA6"/>
    <mergeCell ref="EB5:EC5"/>
    <mergeCell ref="ED5:EE5"/>
    <mergeCell ref="EF5:EG5"/>
    <mergeCell ref="EH5:EI5"/>
    <mergeCell ref="EJ5:EK5"/>
    <mergeCell ref="EL5:EM5"/>
    <mergeCell ref="DP5:DQ5"/>
    <mergeCell ref="DR5:DS5"/>
    <mergeCell ref="DT5:DU5"/>
    <mergeCell ref="DV5:DW5"/>
    <mergeCell ref="DX5:DY5"/>
    <mergeCell ref="DZ5:EA5"/>
    <mergeCell ref="DD5:DE5"/>
    <mergeCell ref="DF5:DG5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EL6:EM6"/>
    <mergeCell ref="EP6:EQ6"/>
    <mergeCell ref="J7:J8"/>
    <mergeCell ref="K7:K8"/>
    <mergeCell ref="L7:L8"/>
    <mergeCell ref="M7:M8"/>
    <mergeCell ref="N7:O7"/>
    <mergeCell ref="DT6:DU6"/>
    <mergeCell ref="DV6:DW6"/>
    <mergeCell ref="DX6:DY6"/>
    <mergeCell ref="DZ6:EA6"/>
    <mergeCell ref="EB6:EC6"/>
    <mergeCell ref="ED6:EE6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X7:Y7"/>
    <mergeCell ref="Z7:AA7"/>
    <mergeCell ref="EF6:EG6"/>
    <mergeCell ref="EH6:EI6"/>
    <mergeCell ref="EJ6:EK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CD1:EI2"/>
    <mergeCell ref="A262:C262"/>
    <mergeCell ref="EF7:EG7"/>
    <mergeCell ref="EH7:EI7"/>
    <mergeCell ref="EJ7:EK7"/>
    <mergeCell ref="EL7:EM7"/>
    <mergeCell ref="EN7:EO7"/>
    <mergeCell ref="EP7:EQ7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CZ7:DA7"/>
    <mergeCell ref="DB7:DC7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2022-10-05T02:39:11Z</dcterms:created>
  <dcterms:modified xsi:type="dcterms:W3CDTF">2022-10-06T01:39:46Z</dcterms:modified>
</cp:coreProperties>
</file>